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610" windowHeight="10350" firstSheet="1" activeTab="1"/>
  </bookViews>
  <sheets>
    <sheet name="学校上报汇总表" sheetId="1" r:id="rId1"/>
    <sheet name="2015年新教师招聘岗位要求" sheetId="2" r:id="rId2"/>
  </sheets>
  <definedNames>
    <definedName name="_xlnm.Print_Titles" localSheetId="0">'学校上报汇总表'!$2:$2</definedName>
  </definedNames>
  <calcPr fullCalcOnLoad="1" iterate="1" iterateCount="100" iterateDelta="0.001"/>
</workbook>
</file>

<file path=xl/sharedStrings.xml><?xml version="1.0" encoding="utf-8"?>
<sst xmlns="http://schemas.openxmlformats.org/spreadsheetml/2006/main" count="326" uniqueCount="232">
  <si>
    <t>2015年教师招聘预测总表</t>
  </si>
  <si>
    <t>序号</t>
  </si>
  <si>
    <t>单位名称</t>
  </si>
  <si>
    <t>最新编制数</t>
  </si>
  <si>
    <t>学生数</t>
  </si>
  <si>
    <t>班级数</t>
  </si>
  <si>
    <t>按93标准班级测算教职工数</t>
  </si>
  <si>
    <t>按93标准测算教师数</t>
  </si>
  <si>
    <t>按93标准学生测算教职工数</t>
  </si>
  <si>
    <t>在编教职工数</t>
  </si>
  <si>
    <t>职生比</t>
  </si>
  <si>
    <t>师生比</t>
  </si>
  <si>
    <t>在岗语文教师数</t>
  </si>
  <si>
    <t>在岗数学教师数</t>
  </si>
  <si>
    <t>在岗英语教师数</t>
  </si>
  <si>
    <t>2014.9.1-2015.8.31退休人数</t>
  </si>
  <si>
    <t>2015.1.1-2015.12.31退休人数</t>
  </si>
  <si>
    <t>新一学年扩班数</t>
  </si>
  <si>
    <t>2015本系统内计划流入教师数</t>
  </si>
  <si>
    <t>2015计划流出本区教育系统人数</t>
  </si>
  <si>
    <t>现有代课教师数</t>
  </si>
  <si>
    <t>2015年计划招聘新教师数</t>
  </si>
  <si>
    <t>2015年计划招聘非教学岗位数</t>
  </si>
  <si>
    <t>建议招聘人数</t>
  </si>
  <si>
    <t>备注</t>
  </si>
  <si>
    <t>金山中学</t>
  </si>
  <si>
    <t>华师大三附中</t>
  </si>
  <si>
    <t>张堰中学</t>
  </si>
  <si>
    <t>退休三个工勤</t>
  </si>
  <si>
    <t>上师大二附中</t>
  </si>
  <si>
    <t>亭林中学</t>
  </si>
  <si>
    <t>朱泾中学</t>
  </si>
  <si>
    <t>枫泾中学（高中）</t>
  </si>
  <si>
    <t>枫泾中学（初中）</t>
  </si>
  <si>
    <t>罗星中学</t>
  </si>
  <si>
    <t>朱行中学</t>
  </si>
  <si>
    <t>金山初级中学</t>
  </si>
  <si>
    <t>亭新中学</t>
  </si>
  <si>
    <t>金卫中学</t>
  </si>
  <si>
    <t>吕巷中学</t>
  </si>
  <si>
    <t>廊下中学</t>
  </si>
  <si>
    <t>兴塔中学</t>
  </si>
  <si>
    <t>西林中学</t>
  </si>
  <si>
    <t>张堰二中</t>
  </si>
  <si>
    <t>教院附中</t>
  </si>
  <si>
    <t>漕泾中学</t>
  </si>
  <si>
    <t>退休四名教师</t>
  </si>
  <si>
    <t>蒙山中学</t>
  </si>
  <si>
    <t>钱圩中学</t>
  </si>
  <si>
    <t>松隐中学</t>
  </si>
  <si>
    <t>山阳中学</t>
  </si>
  <si>
    <t>新农学校</t>
  </si>
  <si>
    <t>干巷学校</t>
  </si>
  <si>
    <t>辅读学校</t>
  </si>
  <si>
    <t>金山小学</t>
  </si>
  <si>
    <t>亭林小学</t>
  </si>
  <si>
    <t>张堰小学</t>
  </si>
  <si>
    <t>山阳小学</t>
  </si>
  <si>
    <t>第一实验小学</t>
  </si>
  <si>
    <t>石化一小</t>
  </si>
  <si>
    <t>漕泾小学</t>
  </si>
  <si>
    <t>廊下小学</t>
  </si>
  <si>
    <t>海棠小学</t>
  </si>
  <si>
    <t>金卫小学</t>
  </si>
  <si>
    <t>松隐小学</t>
  </si>
  <si>
    <t>朱行小学</t>
  </si>
  <si>
    <t>石化五小</t>
  </si>
  <si>
    <t>枫泾小学</t>
  </si>
  <si>
    <t>第二实验小学</t>
  </si>
  <si>
    <t>朱泾二小</t>
  </si>
  <si>
    <t>朱泾小学</t>
  </si>
  <si>
    <t>兴塔小学</t>
  </si>
  <si>
    <t>教院附小</t>
  </si>
  <si>
    <t>钱圩小学</t>
  </si>
  <si>
    <t>吕巷小学</t>
  </si>
  <si>
    <t>学府小学</t>
  </si>
  <si>
    <t>新城幼儿园</t>
  </si>
  <si>
    <t>实验幼儿园</t>
  </si>
  <si>
    <t>退休1个教师、2个营养员、左卫青</t>
  </si>
  <si>
    <t>阳光城幼儿园</t>
  </si>
  <si>
    <t>钱圩幼儿园</t>
  </si>
  <si>
    <t>罗星幼儿园</t>
  </si>
  <si>
    <t>石化幼稚总园</t>
  </si>
  <si>
    <t>海城幼儿园</t>
  </si>
  <si>
    <t>开设班级3个</t>
  </si>
  <si>
    <t>金卫幼儿园</t>
  </si>
  <si>
    <t>漕泾幼儿园</t>
  </si>
  <si>
    <t>松隐幼儿园</t>
  </si>
  <si>
    <t>亭林幼儿园</t>
  </si>
  <si>
    <t>朱行幼儿园</t>
  </si>
  <si>
    <t>枫泾幼儿园</t>
  </si>
  <si>
    <t>山阳幼儿园</t>
  </si>
  <si>
    <t>廊下幼儿园</t>
  </si>
  <si>
    <t>金悦幼儿园</t>
  </si>
  <si>
    <t>新农幼儿园</t>
  </si>
  <si>
    <t>干巷幼儿园</t>
  </si>
  <si>
    <t>吕巷幼儿园</t>
  </si>
  <si>
    <t>学府幼儿园</t>
  </si>
  <si>
    <t>健康幼儿园</t>
  </si>
  <si>
    <t>兴塔幼儿园</t>
  </si>
  <si>
    <t>艺术幼儿园</t>
  </si>
  <si>
    <t>东风幼儿园</t>
  </si>
  <si>
    <t>实际外借4人、1人意向流出</t>
  </si>
  <si>
    <t>张堰幼儿园</t>
  </si>
  <si>
    <t>海丰幼儿园</t>
  </si>
  <si>
    <t>石化工业学校</t>
  </si>
  <si>
    <t>青少年活动中心</t>
  </si>
  <si>
    <t>第一劳技学校</t>
  </si>
  <si>
    <t>第二劳技学校</t>
  </si>
  <si>
    <t>区少体校</t>
  </si>
  <si>
    <t>区教育学院</t>
  </si>
  <si>
    <t>区成校</t>
  </si>
  <si>
    <t>吕巷镇社区学校</t>
  </si>
  <si>
    <t>山阳镇成人（社区）学校</t>
  </si>
  <si>
    <t>管理站</t>
  </si>
  <si>
    <t>食品科技学校</t>
  </si>
  <si>
    <t>合计</t>
  </si>
  <si>
    <t>中小学语文</t>
  </si>
  <si>
    <t>中小学数学</t>
  </si>
  <si>
    <t>中小学（卫校）英语</t>
  </si>
  <si>
    <t>中学物理</t>
  </si>
  <si>
    <t>中学化学</t>
  </si>
  <si>
    <t>中学历史</t>
  </si>
  <si>
    <t>中学地理</t>
  </si>
  <si>
    <t>中学生物</t>
  </si>
  <si>
    <t>中学政治</t>
  </si>
  <si>
    <t>中小学体育</t>
  </si>
  <si>
    <t>中小学音乐</t>
  </si>
  <si>
    <t>中小学（职校）计算机</t>
  </si>
  <si>
    <t>中学心理学</t>
  </si>
  <si>
    <t>中小学（职校）美术</t>
  </si>
  <si>
    <t>中学科学</t>
  </si>
  <si>
    <t>小学自然</t>
  </si>
  <si>
    <t>特殊教育</t>
  </si>
  <si>
    <t>学前教育</t>
  </si>
  <si>
    <t>中学劳技</t>
  </si>
  <si>
    <t>社区教育</t>
  </si>
  <si>
    <t>电子专业</t>
  </si>
  <si>
    <t>书法</t>
  </si>
  <si>
    <t>排球教练</t>
  </si>
  <si>
    <t>跆拳道教练</t>
  </si>
  <si>
    <t>射箭教练</t>
  </si>
  <si>
    <t>汽车维修</t>
  </si>
  <si>
    <t>职校化学工艺教师</t>
  </si>
  <si>
    <t>职校机电专业教师</t>
  </si>
  <si>
    <t>职校电气控制专业教师</t>
  </si>
  <si>
    <t>职校德育教师</t>
  </si>
  <si>
    <t>2015年教师招聘岗位要求一览表</t>
  </si>
  <si>
    <t>岗位名称</t>
  </si>
  <si>
    <t>岗位简介</t>
  </si>
  <si>
    <t>招聘人数</t>
  </si>
  <si>
    <t>基本条件</t>
  </si>
  <si>
    <t>专业要求</t>
  </si>
  <si>
    <t>招聘对象</t>
  </si>
  <si>
    <t>学历要求</t>
  </si>
  <si>
    <t>其他要求（学校按需填写）</t>
  </si>
  <si>
    <t>承担中小学语文学科教学工作</t>
  </si>
  <si>
    <t>应聘人员首先要符合2015年招聘公告中所列应聘基本条件</t>
  </si>
  <si>
    <t>汉语言文学类相关专业</t>
  </si>
  <si>
    <t>应届毕业生或社会人员</t>
  </si>
  <si>
    <t>全日制普通高校本科及以上学历</t>
  </si>
  <si>
    <t>承担中小学数学学科教学工作</t>
  </si>
  <si>
    <t>数学类相关专业</t>
  </si>
  <si>
    <t>承担中小学（卫校）英语学科教学工作</t>
  </si>
  <si>
    <t>英语类相关专业</t>
  </si>
  <si>
    <t>应聘金山卫校英语教师需具有全日制普通高校硕士研究生及以上学历。具有中职校及以上教师资格证书、专业英语八级证书者同等条件下优先。</t>
  </si>
  <si>
    <t>承担中学物理学科教学工作</t>
  </si>
  <si>
    <t>物理类相关专业</t>
  </si>
  <si>
    <t>承担中学化学学科教学工作</t>
  </si>
  <si>
    <t>化学类相关专业</t>
  </si>
  <si>
    <t>承担中学历史学科教学工作</t>
  </si>
  <si>
    <t>历史类相关专业</t>
  </si>
  <si>
    <t>承担中学地理学科教学工作</t>
  </si>
  <si>
    <t>地理类相关专业</t>
  </si>
  <si>
    <t>承担中学生物学科教学工作</t>
  </si>
  <si>
    <t>生物类相关专业</t>
  </si>
  <si>
    <t>承担中学政治学科教学工作</t>
  </si>
  <si>
    <t>政治类相关专业</t>
  </si>
  <si>
    <t>承担中小学体育学科教学工作</t>
  </si>
  <si>
    <t>体育类相关专业</t>
  </si>
  <si>
    <t>应聘上师大二附中体育教师要求硕士研究生及以上学历、武术专业的应届毕业生；应聘新农学校（小学）体育教师要求足球专长。</t>
  </si>
  <si>
    <t>承担中小学音乐学科教学工作</t>
  </si>
  <si>
    <t>音乐类相关专业</t>
  </si>
  <si>
    <t>应聘新农学校（初中）音乐教师要求声乐专业的应届毕业生；应聘廊下中学音乐教师要求舞蹈类相关专业。</t>
  </si>
  <si>
    <t>承担中小学（职校）计算机学科教学工作</t>
  </si>
  <si>
    <t>计算机类相关专业</t>
  </si>
  <si>
    <t>应聘石化工业学校计算机教师需满足：1.熟练掌握H3C交换机、VMware vSphere等虚拟化软件的配置、使用与管理；2.具有防火墙、流控、负载均衡、存储、路由器等设备的配置经验；3.具有无线网络、H3C IMC平台、Portal和EAD认证的管理配置经验。</t>
  </si>
  <si>
    <t>承担中学心理学科教学工作</t>
  </si>
  <si>
    <t>心理学相关专业</t>
  </si>
  <si>
    <t>承担中小学（职校）美术学科教学工作</t>
  </si>
  <si>
    <t>美术类相关专业</t>
  </si>
  <si>
    <t>应聘青少年活动中心美术教师要求能承担活动策划相关工作；应聘钱圩中学美术教师要求陶艺类相关专业。</t>
  </si>
  <si>
    <t>承担中学科学学科教学工作</t>
  </si>
  <si>
    <t>科学类相关专业</t>
  </si>
  <si>
    <t>承担小学自然学科教学工作</t>
  </si>
  <si>
    <t>生物类、化学类、地理类等相关专业</t>
  </si>
  <si>
    <t>承担特殊学生教学与辅导工作</t>
  </si>
  <si>
    <t>特殊教育专业</t>
  </si>
  <si>
    <t>承担学龄前儿童的教育工作</t>
  </si>
  <si>
    <t>同等条件下优先考虑学前教育专业</t>
  </si>
  <si>
    <t>全日制普通高校大专及以上学历</t>
  </si>
  <si>
    <t>大专学历应聘者须全日制学前教育专业毕业且具有本区户籍；优先考虑学前教育本科学历。</t>
  </si>
  <si>
    <t>承担中学劳技教学工作</t>
  </si>
  <si>
    <t>电子、机械、计算机等相关专业</t>
  </si>
  <si>
    <t>具有相关部门颁发的技术等级证书者优先。</t>
  </si>
  <si>
    <t>承担社区学校有关教学工作</t>
  </si>
  <si>
    <t>社区教育类相关专业</t>
  </si>
  <si>
    <t>承担电子技术单片机教学工作</t>
  </si>
  <si>
    <t>电子微电子专业</t>
  </si>
  <si>
    <t>承担书法教学工作</t>
  </si>
  <si>
    <t>书画专业</t>
  </si>
  <si>
    <t>承担排球教学工作</t>
  </si>
  <si>
    <t>排球专业</t>
  </si>
  <si>
    <t>具有相关专项国家二级运动员以上资格</t>
  </si>
  <si>
    <t>承担跆拳道教学工作</t>
  </si>
  <si>
    <t>跆拳道专业</t>
  </si>
  <si>
    <t>承担射箭教学工作</t>
  </si>
  <si>
    <t>射箭专业</t>
  </si>
  <si>
    <t>承担汽车维修专业教学工作</t>
  </si>
  <si>
    <t>汽车维修类专业</t>
  </si>
  <si>
    <t>承担中等职业技术学校化学工艺专业教学工作</t>
  </si>
  <si>
    <t>化学工艺与工程等相关专业</t>
  </si>
  <si>
    <t>应届毕业生具有硕士研究生及以上学历；社会人员具有全日制本科及以上学历，本专业教学或企业生产经验，中高级职称。</t>
  </si>
  <si>
    <t>承担中等职业技术学校机电专业课程教学工作</t>
  </si>
  <si>
    <t>机械制造类相关专业</t>
  </si>
  <si>
    <t>应届毕业生具有硕士研究生及以上学历；社会人员具有全日制本科及以上学历。</t>
  </si>
  <si>
    <t>电气控制类相关专业</t>
  </si>
  <si>
    <t>职校会计专业教师</t>
  </si>
  <si>
    <t>承担中等职业技术学校会计专业课程教学工作</t>
  </si>
  <si>
    <t>会计类相关专业</t>
  </si>
  <si>
    <t>承担中等职业技术学校德育（国际经济法等专业）教学工作</t>
  </si>
  <si>
    <t>德育类、国际经济法类相关专业</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</si>
</sst>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3">
    <font>
      <sz val="12"/>
      <name val="宋体"/>
      <family val="0"/>
    </font>
    <font>
      <b/>
      <sz val="18"/>
      <name val="黑体"/>
      <family val="3"/>
    </font>
    <font>
      <sz val="10"/>
      <name val="宋体"/>
      <family val="0"/>
    </font>
    <font>
      <sz val="9"/>
      <name val="宋体"/>
      <family val="0"/>
    </font>
    <font>
      <sz val="8"/>
      <name val="宋体"/>
      <family val="0"/>
    </font>
    <font>
      <sz val="12"/>
      <color indexed="10"/>
      <name val="宋体"/>
      <family val="0"/>
    </font>
    <font>
      <sz val="10"/>
      <color indexed="10"/>
      <name val="宋体"/>
      <family val="0"/>
    </font>
    <font>
      <u val="single"/>
      <sz val="12"/>
      <color indexed="36"/>
      <name val="宋体"/>
      <family val="0"/>
    </font>
    <font>
      <u val="single"/>
      <sz val="12"/>
      <color indexed="12"/>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13"/>
        <bgColor indexed="64"/>
      </patternFill>
    </fill>
  </fills>
  <borders count="1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style="thin"/>
    </border>
    <border>
      <left style="thin"/>
      <right/>
      <top style="thin"/>
      <bottom style="thin"/>
    </border>
    <border>
      <left style="thin"/>
      <right style="thin"/>
      <top style="thin"/>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0" fillId="0" borderId="0">
      <alignment/>
      <protection/>
    </xf>
    <xf numFmtId="0" fontId="8" fillId="0" borderId="0" applyNumberFormat="0" applyFill="0" applyBorder="0" applyAlignment="0" applyProtection="0"/>
    <xf numFmtId="0" fontId="33" fillId="21" borderId="0" applyNumberFormat="0" applyBorder="0" applyAlignment="0" applyProtection="0"/>
    <xf numFmtId="0" fontId="3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5" fillId="22" borderId="5" applyNumberFormat="0" applyAlignment="0" applyProtection="0"/>
    <xf numFmtId="0" fontId="36" fillId="23"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40" fillId="30" borderId="0" applyNumberFormat="0" applyBorder="0" applyAlignment="0" applyProtection="0"/>
    <xf numFmtId="0" fontId="41" fillId="22" borderId="8" applyNumberFormat="0" applyAlignment="0" applyProtection="0"/>
    <xf numFmtId="0" fontId="42" fillId="31" borderId="5" applyNumberFormat="0" applyAlignment="0" applyProtection="0"/>
    <xf numFmtId="0" fontId="7" fillId="0" borderId="0" applyNumberFormat="0" applyFill="0" applyBorder="0" applyAlignment="0" applyProtection="0"/>
    <xf numFmtId="0" fontId="0" fillId="32" borderId="9" applyNumberFormat="0" applyFont="0" applyAlignment="0" applyProtection="0"/>
  </cellStyleXfs>
  <cellXfs count="46">
    <xf numFmtId="0" fontId="0" fillId="0" borderId="0" xfId="0" applyAlignment="1">
      <alignment vertical="center"/>
    </xf>
    <xf numFmtId="0" fontId="0" fillId="0" borderId="0" xfId="0" applyFont="1" applyAlignment="1">
      <alignment vertical="center"/>
    </xf>
    <xf numFmtId="0" fontId="2" fillId="0" borderId="10" xfId="0" applyFont="1" applyBorder="1" applyAlignment="1">
      <alignment horizontal="center" vertical="center" wrapText="1" shrinkToFit="1"/>
    </xf>
    <xf numFmtId="0" fontId="2" fillId="0" borderId="11" xfId="0" applyFont="1" applyBorder="1" applyAlignment="1">
      <alignment horizontal="center" vertical="center" shrinkToFit="1"/>
    </xf>
    <xf numFmtId="0" fontId="3" fillId="0" borderId="11" xfId="0" applyFont="1" applyBorder="1" applyAlignment="1">
      <alignment horizontal="left" vertical="center" wrapText="1" shrinkToFit="1"/>
    </xf>
    <xf numFmtId="0" fontId="3" fillId="0" borderId="11" xfId="0" applyFont="1" applyBorder="1" applyAlignment="1">
      <alignment horizontal="center" vertical="center" shrinkToFit="1"/>
    </xf>
    <xf numFmtId="0" fontId="2" fillId="0" borderId="10" xfId="0" applyFont="1" applyBorder="1" applyAlignment="1">
      <alignment horizontal="center" vertical="center" shrinkToFit="1"/>
    </xf>
    <xf numFmtId="0" fontId="3" fillId="0" borderId="10" xfId="0" applyFont="1" applyBorder="1" applyAlignment="1">
      <alignment horizontal="left" vertical="center" wrapText="1" shrinkToFit="1"/>
    </xf>
    <xf numFmtId="0" fontId="3" fillId="0" borderId="10" xfId="0" applyFont="1" applyBorder="1" applyAlignment="1">
      <alignment horizontal="center" vertical="center" shrinkToFit="1"/>
    </xf>
    <xf numFmtId="0" fontId="3" fillId="0" borderId="12" xfId="0" applyFont="1" applyBorder="1" applyAlignment="1">
      <alignment horizontal="left" vertical="center" wrapText="1" shrinkToFit="1"/>
    </xf>
    <xf numFmtId="0" fontId="3" fillId="0" borderId="11" xfId="0" applyFont="1" applyBorder="1" applyAlignment="1">
      <alignment horizontal="left" vertical="center" wrapText="1"/>
    </xf>
    <xf numFmtId="0" fontId="3" fillId="0" borderId="10" xfId="0" applyFont="1" applyBorder="1" applyAlignment="1">
      <alignment horizontal="left" vertical="center" wrapText="1"/>
    </xf>
    <xf numFmtId="0" fontId="3" fillId="0" borderId="13" xfId="0" applyFont="1" applyBorder="1" applyAlignment="1">
      <alignment horizontal="left" vertical="center" wrapText="1"/>
    </xf>
    <xf numFmtId="0" fontId="4" fillId="0" borderId="10" xfId="0" applyFont="1" applyBorder="1" applyAlignment="1">
      <alignment vertical="center" wrapText="1"/>
    </xf>
    <xf numFmtId="0" fontId="0" fillId="0" borderId="10" xfId="0" applyFont="1" applyBorder="1" applyAlignment="1">
      <alignment vertical="center"/>
    </xf>
    <xf numFmtId="0" fontId="4" fillId="0" borderId="11" xfId="0" applyFont="1" applyBorder="1" applyAlignment="1">
      <alignment vertical="center" wrapText="1"/>
    </xf>
    <xf numFmtId="0" fontId="0" fillId="0" borderId="10" xfId="0" applyNumberFormat="1" applyFont="1" applyFill="1" applyBorder="1" applyAlignment="1">
      <alignment horizontal="center" vertical="center" shrinkToFit="1"/>
    </xf>
    <xf numFmtId="0" fontId="5" fillId="0" borderId="0" xfId="0" applyFont="1" applyAlignment="1">
      <alignment vertical="center"/>
    </xf>
    <xf numFmtId="0" fontId="0" fillId="0" borderId="0" xfId="0" applyFont="1" applyAlignment="1">
      <alignment horizontal="center" vertical="center" wrapText="1"/>
    </xf>
    <xf numFmtId="0" fontId="0" fillId="0" borderId="0" xfId="0" applyNumberFormat="1" applyFont="1" applyFill="1" applyAlignment="1">
      <alignment horizontal="center" vertical="center" shrinkToFit="1"/>
    </xf>
    <xf numFmtId="176" fontId="0" fillId="0" borderId="0" xfId="0" applyNumberFormat="1" applyFont="1" applyFill="1" applyAlignment="1">
      <alignment vertical="center"/>
    </xf>
    <xf numFmtId="0" fontId="0" fillId="33" borderId="0" xfId="0" applyFont="1" applyFill="1" applyAlignment="1">
      <alignment vertical="center"/>
    </xf>
    <xf numFmtId="0" fontId="0" fillId="0" borderId="0" xfId="0" applyFont="1" applyFill="1" applyAlignment="1">
      <alignment vertical="center"/>
    </xf>
    <xf numFmtId="0" fontId="0" fillId="0" borderId="13" xfId="40" applyFont="1" applyBorder="1" applyAlignment="1">
      <alignment horizontal="center" vertical="center" wrapText="1"/>
      <protection/>
    </xf>
    <xf numFmtId="0" fontId="5" fillId="0" borderId="13" xfId="40" applyFont="1" applyBorder="1" applyAlignment="1">
      <alignment horizontal="center" vertical="center" wrapText="1"/>
      <protection/>
    </xf>
    <xf numFmtId="176" fontId="0" fillId="0" borderId="13" xfId="40" applyNumberFormat="1" applyFont="1" applyFill="1" applyBorder="1" applyAlignment="1">
      <alignment horizontal="center" vertical="center" wrapText="1"/>
      <protection/>
    </xf>
    <xf numFmtId="0" fontId="5" fillId="0" borderId="10" xfId="0" applyNumberFormat="1" applyFont="1" applyFill="1" applyBorder="1" applyAlignment="1">
      <alignment horizontal="center" vertical="center" shrinkToFit="1"/>
    </xf>
    <xf numFmtId="176" fontId="0" fillId="0" borderId="10" xfId="0" applyNumberFormat="1" applyFont="1" applyFill="1" applyBorder="1" applyAlignment="1">
      <alignment horizontal="center" vertical="center" shrinkToFit="1"/>
    </xf>
    <xf numFmtId="0" fontId="0" fillId="33" borderId="13" xfId="40" applyFont="1" applyFill="1" applyBorder="1" applyAlignment="1">
      <alignment horizontal="center" vertical="center" wrapText="1"/>
      <protection/>
    </xf>
    <xf numFmtId="0" fontId="0" fillId="0" borderId="13" xfId="40" applyFont="1" applyFill="1" applyBorder="1" applyAlignment="1">
      <alignment horizontal="center" vertical="center" wrapText="1"/>
      <protection/>
    </xf>
    <xf numFmtId="0" fontId="0" fillId="33" borderId="10" xfId="0" applyNumberFormat="1" applyFont="1" applyFill="1" applyBorder="1" applyAlignment="1">
      <alignment horizontal="center" vertical="center" shrinkToFit="1"/>
    </xf>
    <xf numFmtId="0" fontId="0" fillId="0" borderId="13" xfId="0" applyFont="1" applyBorder="1" applyAlignment="1">
      <alignment horizontal="center" vertical="center" shrinkToFit="1"/>
    </xf>
    <xf numFmtId="0" fontId="4" fillId="0" borderId="10" xfId="0" applyNumberFormat="1" applyFont="1" applyFill="1" applyBorder="1" applyAlignment="1">
      <alignment horizontal="center" vertical="center" wrapText="1" shrinkToFit="1"/>
    </xf>
    <xf numFmtId="0" fontId="2" fillId="0" borderId="10" xfId="40" applyNumberFormat="1" applyFont="1" applyFill="1" applyBorder="1" applyAlignment="1">
      <alignment horizontal="center" vertical="center" shrinkToFit="1"/>
      <protection/>
    </xf>
    <xf numFmtId="0" fontId="6" fillId="0" borderId="10" xfId="40" applyNumberFormat="1" applyFont="1" applyFill="1" applyBorder="1" applyAlignment="1">
      <alignment horizontal="center" vertical="center" shrinkToFit="1"/>
      <protection/>
    </xf>
    <xf numFmtId="176" fontId="2" fillId="0" borderId="10" xfId="40" applyNumberFormat="1" applyFont="1" applyFill="1" applyBorder="1" applyAlignment="1">
      <alignment horizontal="center" vertical="center" shrinkToFit="1"/>
      <protection/>
    </xf>
    <xf numFmtId="0" fontId="2" fillId="33" borderId="10" xfId="40" applyNumberFormat="1" applyFont="1" applyFill="1" applyBorder="1" applyAlignment="1">
      <alignment horizontal="center" vertical="center" shrinkToFit="1"/>
      <protection/>
    </xf>
    <xf numFmtId="0" fontId="0" fillId="0" borderId="10" xfId="40" applyNumberFormat="1" applyFont="1" applyFill="1" applyBorder="1" applyAlignment="1">
      <alignment horizontal="center" vertical="center" shrinkToFit="1"/>
      <protection/>
    </xf>
    <xf numFmtId="0" fontId="0" fillId="33" borderId="10" xfId="40" applyNumberFormat="1" applyFont="1" applyFill="1" applyBorder="1" applyAlignment="1">
      <alignment horizontal="center" vertical="center" shrinkToFit="1"/>
      <protection/>
    </xf>
    <xf numFmtId="0" fontId="1" fillId="0" borderId="0" xfId="40" applyNumberFormat="1" applyFont="1" applyFill="1" applyBorder="1" applyAlignment="1">
      <alignment horizontal="center" vertical="center"/>
      <protection/>
    </xf>
    <xf numFmtId="176" fontId="1" fillId="0" borderId="0" xfId="40" applyNumberFormat="1" applyFont="1" applyFill="1" applyBorder="1" applyAlignment="1">
      <alignment horizontal="center" vertical="center"/>
      <protection/>
    </xf>
    <xf numFmtId="0" fontId="1" fillId="33" borderId="0" xfId="40" applyNumberFormat="1" applyFont="1" applyFill="1" applyBorder="1" applyAlignment="1">
      <alignment horizontal="center" vertical="center"/>
      <protection/>
    </xf>
    <xf numFmtId="0" fontId="0" fillId="0" borderId="10" xfId="0" applyNumberFormat="1" applyFont="1" applyFill="1" applyBorder="1" applyAlignment="1">
      <alignment horizontal="center" vertical="center" shrinkToFit="1"/>
    </xf>
    <xf numFmtId="0" fontId="5" fillId="0" borderId="10" xfId="0" applyNumberFormat="1" applyFont="1" applyFill="1" applyBorder="1" applyAlignment="1">
      <alignment horizontal="center" vertical="center" shrinkToFit="1"/>
    </xf>
    <xf numFmtId="0" fontId="1" fillId="0" borderId="0" xfId="0" applyFont="1" applyAlignment="1">
      <alignment horizontal="center" vertical="center" shrinkToFit="1"/>
    </xf>
    <xf numFmtId="0" fontId="1" fillId="0" borderId="0" xfId="0" applyFont="1" applyBorder="1" applyAlignment="1">
      <alignment horizontal="center" vertical="center" shrinkToFi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Sheet1"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Q89"/>
  <sheetViews>
    <sheetView zoomScaleSheetLayoutView="100" zoomScalePageLayoutView="0" workbookViewId="0" topLeftCell="A1">
      <pane ySplit="2" topLeftCell="A55" activePane="bottomLeft" state="frozen"/>
      <selection pane="topLeft" activeCell="A1" sqref="A1"/>
      <selection pane="bottomLeft" activeCell="A60" sqref="A60:IV60"/>
    </sheetView>
  </sheetViews>
  <sheetFormatPr defaultColWidth="9.00390625" defaultRowHeight="14.25"/>
  <cols>
    <col min="1" max="1" width="3.25390625" style="1" customWidth="1"/>
    <col min="2" max="2" width="12.25390625" style="1" customWidth="1"/>
    <col min="3" max="3" width="6.125" style="17" customWidth="1"/>
    <col min="4" max="7" width="5.375" style="1" customWidth="1"/>
    <col min="8" max="8" width="5.375" style="20" customWidth="1"/>
    <col min="9" max="9" width="5.375" style="21" customWidth="1"/>
    <col min="10" max="10" width="4.875" style="1" customWidth="1"/>
    <col min="11" max="11" width="5.375" style="1" customWidth="1"/>
    <col min="12" max="14" width="5.375" style="22" customWidth="1"/>
    <col min="15" max="16" width="6.125" style="21" customWidth="1"/>
    <col min="17" max="17" width="5.375" style="1" customWidth="1"/>
    <col min="18" max="19" width="6.125" style="21" customWidth="1"/>
    <col min="20" max="20" width="5.875" style="1" customWidth="1"/>
    <col min="21" max="22" width="6.125" style="21" customWidth="1"/>
    <col min="23" max="23" width="5.25390625" style="21" customWidth="1"/>
    <col min="24" max="24" width="13.00390625" style="1" customWidth="1"/>
    <col min="25" max="251" width="9.00390625" style="1" customWidth="1"/>
  </cols>
  <sheetData>
    <row r="1" spans="1:24" ht="33" customHeight="1">
      <c r="A1" s="39" t="s">
        <v>0</v>
      </c>
      <c r="B1" s="39"/>
      <c r="C1" s="39"/>
      <c r="D1" s="39"/>
      <c r="E1" s="39"/>
      <c r="F1" s="39"/>
      <c r="G1" s="39"/>
      <c r="H1" s="40"/>
      <c r="I1" s="41"/>
      <c r="J1" s="39"/>
      <c r="K1" s="39"/>
      <c r="L1" s="39"/>
      <c r="M1" s="39"/>
      <c r="N1" s="39"/>
      <c r="O1" s="41"/>
      <c r="P1" s="41"/>
      <c r="Q1" s="39"/>
      <c r="R1" s="41"/>
      <c r="S1" s="41"/>
      <c r="T1" s="39"/>
      <c r="U1" s="39"/>
      <c r="V1" s="39"/>
      <c r="W1" s="39"/>
      <c r="X1" s="39"/>
    </row>
    <row r="2" spans="1:24" s="18" customFormat="1" ht="100.5" customHeight="1">
      <c r="A2" s="23" t="s">
        <v>1</v>
      </c>
      <c r="B2" s="23" t="s">
        <v>2</v>
      </c>
      <c r="C2" s="24" t="s">
        <v>3</v>
      </c>
      <c r="D2" s="23" t="s">
        <v>4</v>
      </c>
      <c r="E2" s="23" t="s">
        <v>5</v>
      </c>
      <c r="F2" s="23" t="s">
        <v>6</v>
      </c>
      <c r="G2" s="23" t="s">
        <v>7</v>
      </c>
      <c r="H2" s="25" t="s">
        <v>8</v>
      </c>
      <c r="I2" s="28" t="s">
        <v>9</v>
      </c>
      <c r="J2" s="23" t="s">
        <v>10</v>
      </c>
      <c r="K2" s="23" t="s">
        <v>11</v>
      </c>
      <c r="L2" s="29" t="s">
        <v>12</v>
      </c>
      <c r="M2" s="29" t="s">
        <v>13</v>
      </c>
      <c r="N2" s="29" t="s">
        <v>14</v>
      </c>
      <c r="O2" s="28" t="s">
        <v>15</v>
      </c>
      <c r="P2" s="28" t="s">
        <v>16</v>
      </c>
      <c r="Q2" s="23" t="s">
        <v>17</v>
      </c>
      <c r="R2" s="28" t="s">
        <v>18</v>
      </c>
      <c r="S2" s="28" t="s">
        <v>19</v>
      </c>
      <c r="T2" s="23" t="s">
        <v>20</v>
      </c>
      <c r="U2" s="28" t="s">
        <v>21</v>
      </c>
      <c r="V2" s="28" t="s">
        <v>22</v>
      </c>
      <c r="W2" s="28" t="s">
        <v>23</v>
      </c>
      <c r="X2" s="31" t="s">
        <v>24</v>
      </c>
    </row>
    <row r="3" spans="1:24" s="19" customFormat="1" ht="19.5" customHeight="1">
      <c r="A3" s="16">
        <v>1</v>
      </c>
      <c r="B3" s="16" t="s">
        <v>25</v>
      </c>
      <c r="C3" s="26">
        <v>183</v>
      </c>
      <c r="D3" s="16">
        <v>1446</v>
      </c>
      <c r="E3" s="16">
        <v>38</v>
      </c>
      <c r="F3" s="16">
        <f>E3*4.7</f>
        <v>178.6</v>
      </c>
      <c r="G3" s="16"/>
      <c r="H3" s="27">
        <f>D3/9</f>
        <v>160.66666666666666</v>
      </c>
      <c r="I3" s="30">
        <v>175</v>
      </c>
      <c r="J3" s="27"/>
      <c r="K3" s="27"/>
      <c r="L3" s="16"/>
      <c r="M3" s="16"/>
      <c r="N3" s="16"/>
      <c r="O3" s="30">
        <v>2</v>
      </c>
      <c r="P3" s="30">
        <v>1</v>
      </c>
      <c r="Q3" s="16"/>
      <c r="R3" s="30">
        <v>2</v>
      </c>
      <c r="S3" s="30">
        <v>2</v>
      </c>
      <c r="T3" s="16"/>
      <c r="U3" s="30">
        <v>10</v>
      </c>
      <c r="V3" s="30">
        <v>0</v>
      </c>
      <c r="W3" s="30">
        <f>U3+V3</f>
        <v>10</v>
      </c>
      <c r="X3" s="16"/>
    </row>
    <row r="4" spans="1:24" s="19" customFormat="1" ht="40.5" customHeight="1">
      <c r="A4" s="16">
        <v>2</v>
      </c>
      <c r="B4" s="16" t="s">
        <v>26</v>
      </c>
      <c r="C4" s="26">
        <v>142</v>
      </c>
      <c r="D4" s="16">
        <v>943</v>
      </c>
      <c r="E4" s="16">
        <v>24</v>
      </c>
      <c r="F4" s="16">
        <f>E4*4.7</f>
        <v>112.80000000000001</v>
      </c>
      <c r="G4" s="16"/>
      <c r="H4" s="27">
        <f aca="true" t="shared" si="0" ref="H4:H9">D4/9</f>
        <v>104.77777777777777</v>
      </c>
      <c r="I4" s="30">
        <v>135</v>
      </c>
      <c r="J4" s="27"/>
      <c r="K4" s="27"/>
      <c r="L4" s="16"/>
      <c r="M4" s="16"/>
      <c r="N4" s="16"/>
      <c r="O4" s="30">
        <v>0</v>
      </c>
      <c r="P4" s="30">
        <v>0</v>
      </c>
      <c r="Q4" s="16"/>
      <c r="R4" s="30">
        <v>0</v>
      </c>
      <c r="S4" s="30">
        <v>0</v>
      </c>
      <c r="T4" s="16"/>
      <c r="U4" s="30">
        <v>5</v>
      </c>
      <c r="V4" s="30">
        <v>1</v>
      </c>
      <c r="W4" s="30">
        <f aca="true" t="shared" si="1" ref="W4:W35">U4+V4</f>
        <v>6</v>
      </c>
      <c r="X4" s="32"/>
    </row>
    <row r="5" spans="1:24" s="19" customFormat="1" ht="19.5" customHeight="1">
      <c r="A5" s="16">
        <v>3</v>
      </c>
      <c r="B5" s="16" t="s">
        <v>27</v>
      </c>
      <c r="C5" s="26">
        <v>118</v>
      </c>
      <c r="D5" s="16">
        <v>847</v>
      </c>
      <c r="E5" s="16">
        <v>24</v>
      </c>
      <c r="F5" s="16">
        <f>E5*4.7</f>
        <v>112.80000000000001</v>
      </c>
      <c r="G5" s="16"/>
      <c r="H5" s="27">
        <f t="shared" si="0"/>
        <v>94.11111111111111</v>
      </c>
      <c r="I5" s="30">
        <v>112</v>
      </c>
      <c r="J5" s="27"/>
      <c r="K5" s="27"/>
      <c r="L5" s="16"/>
      <c r="M5" s="16"/>
      <c r="N5" s="16"/>
      <c r="O5" s="30">
        <v>3</v>
      </c>
      <c r="P5" s="30">
        <v>3</v>
      </c>
      <c r="Q5" s="16"/>
      <c r="R5" s="30"/>
      <c r="S5" s="30"/>
      <c r="T5" s="16"/>
      <c r="U5" s="30">
        <v>6</v>
      </c>
      <c r="V5" s="30">
        <v>0</v>
      </c>
      <c r="W5" s="30">
        <f t="shared" si="1"/>
        <v>6</v>
      </c>
      <c r="X5" s="16" t="s">
        <v>28</v>
      </c>
    </row>
    <row r="6" spans="1:24" s="19" customFormat="1" ht="19.5" customHeight="1">
      <c r="A6" s="16">
        <v>4</v>
      </c>
      <c r="B6" s="16" t="s">
        <v>29</v>
      </c>
      <c r="C6" s="26">
        <v>125</v>
      </c>
      <c r="D6" s="16">
        <v>832</v>
      </c>
      <c r="E6" s="16">
        <v>24</v>
      </c>
      <c r="F6" s="16">
        <f>E6*4.7</f>
        <v>112.80000000000001</v>
      </c>
      <c r="G6" s="16"/>
      <c r="H6" s="27">
        <f t="shared" si="0"/>
        <v>92.44444444444444</v>
      </c>
      <c r="I6" s="30">
        <v>122</v>
      </c>
      <c r="J6" s="27"/>
      <c r="K6" s="27"/>
      <c r="L6" s="16"/>
      <c r="M6" s="16"/>
      <c r="N6" s="16"/>
      <c r="O6" s="30">
        <v>2</v>
      </c>
      <c r="P6" s="30">
        <v>2</v>
      </c>
      <c r="Q6" s="16"/>
      <c r="R6" s="30">
        <v>0</v>
      </c>
      <c r="S6" s="30">
        <v>2</v>
      </c>
      <c r="T6" s="16"/>
      <c r="U6" s="30">
        <v>16</v>
      </c>
      <c r="V6" s="30">
        <v>0</v>
      </c>
      <c r="W6" s="30">
        <f t="shared" si="1"/>
        <v>16</v>
      </c>
      <c r="X6" s="16"/>
    </row>
    <row r="7" spans="1:24" s="19" customFormat="1" ht="19.5" customHeight="1">
      <c r="A7" s="16">
        <v>5</v>
      </c>
      <c r="B7" s="16" t="s">
        <v>30</v>
      </c>
      <c r="C7" s="26">
        <v>102</v>
      </c>
      <c r="D7" s="16">
        <v>658</v>
      </c>
      <c r="E7" s="16">
        <v>18</v>
      </c>
      <c r="F7" s="16">
        <f>E7*4.5</f>
        <v>81</v>
      </c>
      <c r="G7" s="16"/>
      <c r="H7" s="27">
        <f>D7/10.8</f>
        <v>60.925925925925924</v>
      </c>
      <c r="I7" s="30">
        <v>93</v>
      </c>
      <c r="J7" s="27"/>
      <c r="K7" s="27"/>
      <c r="L7" s="16"/>
      <c r="M7" s="16"/>
      <c r="N7" s="16"/>
      <c r="O7" s="30">
        <v>2</v>
      </c>
      <c r="P7" s="30">
        <v>1</v>
      </c>
      <c r="Q7" s="16"/>
      <c r="R7" s="30">
        <v>0</v>
      </c>
      <c r="S7" s="30">
        <v>0</v>
      </c>
      <c r="T7" s="16"/>
      <c r="U7" s="30">
        <v>10</v>
      </c>
      <c r="V7" s="30">
        <v>1</v>
      </c>
      <c r="W7" s="30">
        <f t="shared" si="1"/>
        <v>11</v>
      </c>
      <c r="X7" s="16"/>
    </row>
    <row r="8" spans="1:24" s="19" customFormat="1" ht="19.5" customHeight="1">
      <c r="A8" s="16">
        <v>6</v>
      </c>
      <c r="B8" s="16" t="s">
        <v>31</v>
      </c>
      <c r="C8" s="26">
        <v>62</v>
      </c>
      <c r="D8" s="16">
        <v>425</v>
      </c>
      <c r="E8" s="16">
        <v>12</v>
      </c>
      <c r="F8" s="16">
        <f>E8*4.5</f>
        <v>54</v>
      </c>
      <c r="G8" s="16"/>
      <c r="H8" s="27">
        <f>D8/10.8</f>
        <v>39.35185185185185</v>
      </c>
      <c r="I8" s="30">
        <v>56</v>
      </c>
      <c r="J8" s="27"/>
      <c r="K8" s="27"/>
      <c r="L8" s="16"/>
      <c r="M8" s="16"/>
      <c r="N8" s="16"/>
      <c r="O8" s="30"/>
      <c r="P8" s="30"/>
      <c r="Q8" s="16"/>
      <c r="R8" s="30"/>
      <c r="S8" s="30"/>
      <c r="T8" s="16"/>
      <c r="U8" s="30">
        <v>8</v>
      </c>
      <c r="V8" s="30"/>
      <c r="W8" s="30">
        <f t="shared" si="1"/>
        <v>8</v>
      </c>
      <c r="X8" s="16"/>
    </row>
    <row r="9" spans="1:24" s="19" customFormat="1" ht="19.5" customHeight="1">
      <c r="A9" s="16">
        <v>7</v>
      </c>
      <c r="B9" s="16" t="s">
        <v>32</v>
      </c>
      <c r="C9" s="43">
        <v>175</v>
      </c>
      <c r="D9" s="16">
        <v>417</v>
      </c>
      <c r="E9" s="16">
        <v>12</v>
      </c>
      <c r="F9" s="16">
        <f>E9*4.7</f>
        <v>56.400000000000006</v>
      </c>
      <c r="G9" s="16"/>
      <c r="H9" s="27">
        <f t="shared" si="0"/>
        <v>46.333333333333336</v>
      </c>
      <c r="I9" s="30">
        <v>70</v>
      </c>
      <c r="J9" s="27"/>
      <c r="K9" s="27"/>
      <c r="L9" s="16"/>
      <c r="M9" s="16"/>
      <c r="N9" s="16"/>
      <c r="O9" s="30"/>
      <c r="P9" s="30"/>
      <c r="Q9" s="16"/>
      <c r="R9" s="30"/>
      <c r="S9" s="30"/>
      <c r="T9" s="16"/>
      <c r="U9" s="30">
        <v>6</v>
      </c>
      <c r="V9" s="30"/>
      <c r="W9" s="30">
        <f t="shared" si="1"/>
        <v>6</v>
      </c>
      <c r="X9" s="16"/>
    </row>
    <row r="10" spans="1:24" s="19" customFormat="1" ht="19.5" customHeight="1">
      <c r="A10" s="16">
        <v>8</v>
      </c>
      <c r="B10" s="16" t="s">
        <v>33</v>
      </c>
      <c r="C10" s="43"/>
      <c r="D10" s="16">
        <v>938</v>
      </c>
      <c r="E10" s="16">
        <v>27</v>
      </c>
      <c r="F10" s="16">
        <f>E10*4.3</f>
        <v>116.1</v>
      </c>
      <c r="G10" s="16"/>
      <c r="H10" s="27">
        <f>D10/11.3</f>
        <v>83.00884955752211</v>
      </c>
      <c r="I10" s="30">
        <v>99</v>
      </c>
      <c r="J10" s="27"/>
      <c r="K10" s="27"/>
      <c r="L10" s="16"/>
      <c r="M10" s="16"/>
      <c r="N10" s="16"/>
      <c r="O10" s="30">
        <v>1</v>
      </c>
      <c r="P10" s="30">
        <v>1</v>
      </c>
      <c r="Q10" s="16"/>
      <c r="R10" s="30">
        <v>0</v>
      </c>
      <c r="S10" s="30">
        <v>0</v>
      </c>
      <c r="T10" s="16"/>
      <c r="U10" s="30">
        <v>4</v>
      </c>
      <c r="V10" s="30">
        <v>1</v>
      </c>
      <c r="W10" s="30">
        <f t="shared" si="1"/>
        <v>5</v>
      </c>
      <c r="X10" s="16"/>
    </row>
    <row r="11" spans="1:24" s="19" customFormat="1" ht="19.5" customHeight="1">
      <c r="A11" s="16">
        <v>9</v>
      </c>
      <c r="B11" s="16" t="s">
        <v>34</v>
      </c>
      <c r="C11" s="26">
        <v>126</v>
      </c>
      <c r="D11" s="16">
        <v>1591</v>
      </c>
      <c r="E11" s="16">
        <v>34</v>
      </c>
      <c r="F11" s="16">
        <f aca="true" t="shared" si="2" ref="F11:F16">E11*4.3</f>
        <v>146.2</v>
      </c>
      <c r="G11" s="16"/>
      <c r="H11" s="27">
        <f>D11/11.3</f>
        <v>140.79646017699113</v>
      </c>
      <c r="I11" s="30">
        <v>126</v>
      </c>
      <c r="J11" s="27"/>
      <c r="K11" s="27"/>
      <c r="L11" s="16"/>
      <c r="M11" s="16"/>
      <c r="N11" s="16"/>
      <c r="O11" s="30">
        <v>1</v>
      </c>
      <c r="P11" s="30">
        <v>2</v>
      </c>
      <c r="Q11" s="16"/>
      <c r="R11" s="30">
        <v>0</v>
      </c>
      <c r="S11" s="30">
        <v>0</v>
      </c>
      <c r="T11" s="16"/>
      <c r="U11" s="30">
        <v>9</v>
      </c>
      <c r="V11" s="30">
        <v>2</v>
      </c>
      <c r="W11" s="30">
        <f t="shared" si="1"/>
        <v>11</v>
      </c>
      <c r="X11" s="16"/>
    </row>
    <row r="12" spans="1:24" s="19" customFormat="1" ht="19.5" customHeight="1">
      <c r="A12" s="16">
        <v>10</v>
      </c>
      <c r="B12" s="16" t="s">
        <v>35</v>
      </c>
      <c r="C12" s="26">
        <v>100</v>
      </c>
      <c r="D12" s="16">
        <v>724</v>
      </c>
      <c r="E12" s="16">
        <v>24</v>
      </c>
      <c r="F12" s="16">
        <f t="shared" si="2"/>
        <v>103.19999999999999</v>
      </c>
      <c r="G12" s="16"/>
      <c r="H12" s="27">
        <f>D12/11.3</f>
        <v>64.070796460177</v>
      </c>
      <c r="I12" s="30">
        <v>94</v>
      </c>
      <c r="J12" s="27"/>
      <c r="K12" s="27"/>
      <c r="L12" s="16"/>
      <c r="M12" s="16"/>
      <c r="N12" s="16"/>
      <c r="O12" s="30">
        <v>1</v>
      </c>
      <c r="P12" s="30">
        <v>2</v>
      </c>
      <c r="Q12" s="16"/>
      <c r="R12" s="30">
        <v>0</v>
      </c>
      <c r="S12" s="30">
        <v>0</v>
      </c>
      <c r="T12" s="16"/>
      <c r="U12" s="30">
        <v>5</v>
      </c>
      <c r="V12" s="30">
        <v>1</v>
      </c>
      <c r="W12" s="30">
        <f t="shared" si="1"/>
        <v>6</v>
      </c>
      <c r="X12" s="16"/>
    </row>
    <row r="13" spans="1:24" s="19" customFormat="1" ht="19.5" customHeight="1">
      <c r="A13" s="16">
        <v>11</v>
      </c>
      <c r="B13" s="16" t="s">
        <v>36</v>
      </c>
      <c r="C13" s="26">
        <v>108</v>
      </c>
      <c r="D13" s="16">
        <v>1359</v>
      </c>
      <c r="E13" s="16">
        <v>30</v>
      </c>
      <c r="F13" s="16">
        <f t="shared" si="2"/>
        <v>129</v>
      </c>
      <c r="G13" s="16"/>
      <c r="H13" s="27">
        <f>D13/11.3</f>
        <v>120.2654867256637</v>
      </c>
      <c r="I13" s="30">
        <v>107</v>
      </c>
      <c r="J13" s="27"/>
      <c r="K13" s="27"/>
      <c r="L13" s="16"/>
      <c r="M13" s="16"/>
      <c r="N13" s="16"/>
      <c r="O13" s="30">
        <v>1</v>
      </c>
      <c r="P13" s="30">
        <v>1</v>
      </c>
      <c r="Q13" s="16"/>
      <c r="R13" s="30">
        <v>3</v>
      </c>
      <c r="S13" s="30">
        <v>2</v>
      </c>
      <c r="T13" s="16"/>
      <c r="U13" s="30">
        <v>12</v>
      </c>
      <c r="V13" s="30">
        <v>1</v>
      </c>
      <c r="W13" s="30">
        <f t="shared" si="1"/>
        <v>13</v>
      </c>
      <c r="X13" s="16"/>
    </row>
    <row r="14" spans="1:24" s="19" customFormat="1" ht="19.5" customHeight="1">
      <c r="A14" s="16">
        <v>12</v>
      </c>
      <c r="B14" s="16" t="s">
        <v>37</v>
      </c>
      <c r="C14" s="26">
        <v>114</v>
      </c>
      <c r="D14" s="16">
        <v>1058</v>
      </c>
      <c r="E14" s="16">
        <v>34</v>
      </c>
      <c r="F14" s="16">
        <f t="shared" si="2"/>
        <v>146.2</v>
      </c>
      <c r="G14" s="16"/>
      <c r="H14" s="27">
        <f aca="true" t="shared" si="3" ref="H14:H26">D14/11.3</f>
        <v>93.6283185840708</v>
      </c>
      <c r="I14" s="30">
        <v>111</v>
      </c>
      <c r="J14" s="27"/>
      <c r="K14" s="27"/>
      <c r="L14" s="16"/>
      <c r="M14" s="16"/>
      <c r="N14" s="16"/>
      <c r="O14" s="30">
        <v>0</v>
      </c>
      <c r="P14" s="30">
        <v>1</v>
      </c>
      <c r="Q14" s="16"/>
      <c r="R14" s="30">
        <v>0</v>
      </c>
      <c r="S14" s="30">
        <v>0</v>
      </c>
      <c r="T14" s="16"/>
      <c r="U14" s="30">
        <v>6</v>
      </c>
      <c r="V14" s="30">
        <v>0</v>
      </c>
      <c r="W14" s="30">
        <f t="shared" si="1"/>
        <v>6</v>
      </c>
      <c r="X14" s="16"/>
    </row>
    <row r="15" spans="1:251" s="19" customFormat="1" ht="19.5" customHeight="1">
      <c r="A15" s="16">
        <v>13</v>
      </c>
      <c r="B15" s="16" t="s">
        <v>38</v>
      </c>
      <c r="C15" s="16">
        <v>116</v>
      </c>
      <c r="D15" s="16">
        <v>881</v>
      </c>
      <c r="E15" s="16">
        <v>28</v>
      </c>
      <c r="F15" s="16">
        <f t="shared" si="2"/>
        <v>120.39999999999999</v>
      </c>
      <c r="G15" s="16"/>
      <c r="H15" s="27">
        <f t="shared" si="3"/>
        <v>77.9646017699115</v>
      </c>
      <c r="I15" s="30">
        <v>111</v>
      </c>
      <c r="J15" s="27"/>
      <c r="K15" s="27"/>
      <c r="L15" s="16"/>
      <c r="M15" s="16"/>
      <c r="N15" s="16"/>
      <c r="O15" s="30">
        <v>0</v>
      </c>
      <c r="P15" s="30">
        <v>0</v>
      </c>
      <c r="Q15" s="16"/>
      <c r="R15" s="30"/>
      <c r="S15" s="30"/>
      <c r="T15" s="16"/>
      <c r="U15" s="30">
        <v>1</v>
      </c>
      <c r="V15" s="30">
        <v>1</v>
      </c>
      <c r="W15" s="30">
        <f t="shared" si="1"/>
        <v>2</v>
      </c>
      <c r="X15" s="16"/>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row>
    <row r="16" spans="1:24" s="19" customFormat="1" ht="19.5" customHeight="1">
      <c r="A16" s="16">
        <v>14</v>
      </c>
      <c r="B16" s="16" t="s">
        <v>39</v>
      </c>
      <c r="C16" s="26">
        <v>77</v>
      </c>
      <c r="D16" s="16">
        <v>447</v>
      </c>
      <c r="E16" s="16">
        <v>16</v>
      </c>
      <c r="F16" s="16">
        <f t="shared" si="2"/>
        <v>68.8</v>
      </c>
      <c r="G16" s="16"/>
      <c r="H16" s="27">
        <f t="shared" si="3"/>
        <v>39.557522123893804</v>
      </c>
      <c r="I16" s="30">
        <v>74</v>
      </c>
      <c r="J16" s="27"/>
      <c r="K16" s="27"/>
      <c r="L16" s="16"/>
      <c r="M16" s="16"/>
      <c r="N16" s="16"/>
      <c r="O16" s="30">
        <v>4</v>
      </c>
      <c r="P16" s="30">
        <v>2</v>
      </c>
      <c r="Q16" s="16"/>
      <c r="R16" s="30">
        <v>0</v>
      </c>
      <c r="S16" s="30">
        <v>1</v>
      </c>
      <c r="T16" s="16"/>
      <c r="U16" s="30">
        <v>2</v>
      </c>
      <c r="V16" s="30">
        <v>0</v>
      </c>
      <c r="W16" s="30">
        <f t="shared" si="1"/>
        <v>2</v>
      </c>
      <c r="X16" s="16"/>
    </row>
    <row r="17" spans="1:24" s="19" customFormat="1" ht="21" customHeight="1">
      <c r="A17" s="16">
        <v>15</v>
      </c>
      <c r="B17" s="16" t="s">
        <v>40</v>
      </c>
      <c r="C17" s="26">
        <v>64</v>
      </c>
      <c r="D17" s="16">
        <v>373</v>
      </c>
      <c r="E17" s="16">
        <v>12</v>
      </c>
      <c r="F17" s="16">
        <f aca="true" t="shared" si="4" ref="F17:F26">E17*4.3</f>
        <v>51.599999999999994</v>
      </c>
      <c r="G17" s="16"/>
      <c r="H17" s="27">
        <f t="shared" si="3"/>
        <v>33.00884955752212</v>
      </c>
      <c r="I17" s="30">
        <v>59</v>
      </c>
      <c r="J17" s="27"/>
      <c r="K17" s="27"/>
      <c r="L17" s="16"/>
      <c r="M17" s="16"/>
      <c r="N17" s="16"/>
      <c r="O17" s="30">
        <v>0</v>
      </c>
      <c r="P17" s="30">
        <v>0</v>
      </c>
      <c r="Q17" s="16"/>
      <c r="R17" s="30">
        <v>0</v>
      </c>
      <c r="S17" s="30">
        <v>1</v>
      </c>
      <c r="T17" s="16"/>
      <c r="U17" s="30">
        <v>3</v>
      </c>
      <c r="V17" s="30">
        <v>0</v>
      </c>
      <c r="W17" s="30">
        <f t="shared" si="1"/>
        <v>3</v>
      </c>
      <c r="X17" s="32"/>
    </row>
    <row r="18" spans="1:24" s="19" customFormat="1" ht="19.5" customHeight="1">
      <c r="A18" s="16">
        <v>16</v>
      </c>
      <c r="B18" s="16" t="s">
        <v>41</v>
      </c>
      <c r="C18" s="26">
        <v>65</v>
      </c>
      <c r="D18" s="16">
        <v>326</v>
      </c>
      <c r="E18" s="16">
        <v>13</v>
      </c>
      <c r="F18" s="16">
        <f t="shared" si="4"/>
        <v>55.9</v>
      </c>
      <c r="G18" s="16"/>
      <c r="H18" s="27">
        <f t="shared" si="3"/>
        <v>28.84955752212389</v>
      </c>
      <c r="I18" s="30">
        <v>63</v>
      </c>
      <c r="J18" s="27"/>
      <c r="K18" s="27"/>
      <c r="L18" s="16"/>
      <c r="M18" s="16"/>
      <c r="N18" s="16"/>
      <c r="O18" s="30">
        <v>2</v>
      </c>
      <c r="P18" s="30">
        <v>2</v>
      </c>
      <c r="Q18" s="16"/>
      <c r="R18" s="30"/>
      <c r="S18" s="30"/>
      <c r="T18" s="16"/>
      <c r="U18" s="30">
        <v>1</v>
      </c>
      <c r="V18" s="30"/>
      <c r="W18" s="30">
        <f t="shared" si="1"/>
        <v>1</v>
      </c>
      <c r="X18" s="16"/>
    </row>
    <row r="19" spans="1:24" s="19" customFormat="1" ht="19.5" customHeight="1">
      <c r="A19" s="16">
        <v>17</v>
      </c>
      <c r="B19" s="16" t="s">
        <v>42</v>
      </c>
      <c r="C19" s="26">
        <v>150</v>
      </c>
      <c r="D19" s="16">
        <v>1569</v>
      </c>
      <c r="E19" s="16">
        <v>41</v>
      </c>
      <c r="F19" s="16">
        <f t="shared" si="4"/>
        <v>176.29999999999998</v>
      </c>
      <c r="G19" s="16"/>
      <c r="H19" s="27">
        <f t="shared" si="3"/>
        <v>138.8495575221239</v>
      </c>
      <c r="I19" s="30">
        <v>146</v>
      </c>
      <c r="J19" s="27"/>
      <c r="K19" s="27"/>
      <c r="L19" s="16"/>
      <c r="M19" s="16"/>
      <c r="N19" s="16"/>
      <c r="O19" s="30"/>
      <c r="P19" s="30"/>
      <c r="Q19" s="16"/>
      <c r="R19" s="30"/>
      <c r="S19" s="30"/>
      <c r="T19" s="16"/>
      <c r="U19" s="30">
        <v>9</v>
      </c>
      <c r="V19" s="30"/>
      <c r="W19" s="30">
        <f t="shared" si="1"/>
        <v>9</v>
      </c>
      <c r="X19" s="16"/>
    </row>
    <row r="20" spans="1:24" s="19" customFormat="1" ht="19.5" customHeight="1">
      <c r="A20" s="16">
        <v>18</v>
      </c>
      <c r="B20" s="16" t="s">
        <v>43</v>
      </c>
      <c r="C20" s="26">
        <v>86</v>
      </c>
      <c r="D20" s="16">
        <v>744</v>
      </c>
      <c r="E20" s="16">
        <v>21</v>
      </c>
      <c r="F20" s="16">
        <f t="shared" si="4"/>
        <v>90.3</v>
      </c>
      <c r="G20" s="16"/>
      <c r="H20" s="27">
        <f t="shared" si="3"/>
        <v>65.84070796460176</v>
      </c>
      <c r="I20" s="30">
        <v>83</v>
      </c>
      <c r="J20" s="27"/>
      <c r="K20" s="27"/>
      <c r="L20" s="16"/>
      <c r="M20" s="16"/>
      <c r="N20" s="16"/>
      <c r="O20" s="30">
        <v>1</v>
      </c>
      <c r="P20" s="30">
        <v>2</v>
      </c>
      <c r="Q20" s="16"/>
      <c r="R20" s="30">
        <v>2</v>
      </c>
      <c r="S20" s="30">
        <v>0</v>
      </c>
      <c r="T20" s="16"/>
      <c r="U20" s="30">
        <v>8</v>
      </c>
      <c r="V20" s="30">
        <v>0</v>
      </c>
      <c r="W20" s="30">
        <f t="shared" si="1"/>
        <v>8</v>
      </c>
      <c r="X20" s="16"/>
    </row>
    <row r="21" spans="1:24" s="19" customFormat="1" ht="19.5" customHeight="1">
      <c r="A21" s="16">
        <v>19</v>
      </c>
      <c r="B21" s="16" t="s">
        <v>44</v>
      </c>
      <c r="C21" s="26">
        <v>102</v>
      </c>
      <c r="D21" s="16">
        <v>950</v>
      </c>
      <c r="E21" s="16">
        <v>29</v>
      </c>
      <c r="F21" s="16">
        <f t="shared" si="4"/>
        <v>124.69999999999999</v>
      </c>
      <c r="G21" s="16"/>
      <c r="H21" s="27">
        <f t="shared" si="3"/>
        <v>84.07079646017698</v>
      </c>
      <c r="I21" s="30">
        <v>101</v>
      </c>
      <c r="J21" s="27"/>
      <c r="K21" s="27"/>
      <c r="L21" s="16"/>
      <c r="M21" s="16"/>
      <c r="N21" s="16"/>
      <c r="O21" s="30">
        <v>0</v>
      </c>
      <c r="P21" s="30">
        <v>1</v>
      </c>
      <c r="Q21" s="16"/>
      <c r="R21" s="30">
        <v>1</v>
      </c>
      <c r="S21" s="30">
        <v>1</v>
      </c>
      <c r="T21" s="16"/>
      <c r="U21" s="30">
        <v>1</v>
      </c>
      <c r="V21" s="30">
        <v>0</v>
      </c>
      <c r="W21" s="30">
        <f t="shared" si="1"/>
        <v>1</v>
      </c>
      <c r="X21" s="16"/>
    </row>
    <row r="22" spans="1:24" s="19" customFormat="1" ht="19.5" customHeight="1">
      <c r="A22" s="16">
        <v>20</v>
      </c>
      <c r="B22" s="16" t="s">
        <v>45</v>
      </c>
      <c r="C22" s="26">
        <v>84</v>
      </c>
      <c r="D22" s="16">
        <v>697</v>
      </c>
      <c r="E22" s="16">
        <v>22</v>
      </c>
      <c r="F22" s="16">
        <f t="shared" si="4"/>
        <v>94.6</v>
      </c>
      <c r="G22" s="16"/>
      <c r="H22" s="27">
        <f t="shared" si="3"/>
        <v>61.68141592920354</v>
      </c>
      <c r="I22" s="30">
        <v>82</v>
      </c>
      <c r="J22" s="27"/>
      <c r="K22" s="27"/>
      <c r="L22" s="16"/>
      <c r="M22" s="16"/>
      <c r="N22" s="16"/>
      <c r="O22" s="30">
        <v>5</v>
      </c>
      <c r="P22" s="30">
        <v>2</v>
      </c>
      <c r="Q22" s="16"/>
      <c r="R22" s="30"/>
      <c r="S22" s="30"/>
      <c r="T22" s="16"/>
      <c r="U22" s="30">
        <v>2</v>
      </c>
      <c r="V22" s="30">
        <v>0</v>
      </c>
      <c r="W22" s="30">
        <f t="shared" si="1"/>
        <v>2</v>
      </c>
      <c r="X22" s="16" t="s">
        <v>46</v>
      </c>
    </row>
    <row r="23" spans="1:24" s="19" customFormat="1" ht="19.5" customHeight="1">
      <c r="A23" s="16">
        <v>21</v>
      </c>
      <c r="B23" s="16" t="s">
        <v>47</v>
      </c>
      <c r="C23" s="26">
        <v>165</v>
      </c>
      <c r="D23" s="16">
        <v>1996</v>
      </c>
      <c r="E23" s="16">
        <v>64</v>
      </c>
      <c r="F23" s="16">
        <f t="shared" si="4"/>
        <v>275.2</v>
      </c>
      <c r="G23" s="16"/>
      <c r="H23" s="27">
        <f t="shared" si="3"/>
        <v>176.63716814159292</v>
      </c>
      <c r="I23" s="30">
        <v>160</v>
      </c>
      <c r="J23" s="27"/>
      <c r="K23" s="27"/>
      <c r="L23" s="16"/>
      <c r="M23" s="16"/>
      <c r="N23" s="16"/>
      <c r="O23" s="30">
        <v>3</v>
      </c>
      <c r="P23" s="30">
        <v>1</v>
      </c>
      <c r="Q23" s="16"/>
      <c r="R23" s="30">
        <v>0</v>
      </c>
      <c r="S23" s="30">
        <v>0</v>
      </c>
      <c r="T23" s="16"/>
      <c r="U23" s="30">
        <v>7</v>
      </c>
      <c r="V23" s="30">
        <v>0</v>
      </c>
      <c r="W23" s="30">
        <f t="shared" si="1"/>
        <v>7</v>
      </c>
      <c r="X23" s="16"/>
    </row>
    <row r="24" spans="1:24" s="19" customFormat="1" ht="19.5" customHeight="1">
      <c r="A24" s="16">
        <v>22</v>
      </c>
      <c r="B24" s="16" t="s">
        <v>48</v>
      </c>
      <c r="C24" s="26">
        <v>56</v>
      </c>
      <c r="D24" s="16">
        <v>341</v>
      </c>
      <c r="E24" s="16">
        <v>12</v>
      </c>
      <c r="F24" s="16">
        <f t="shared" si="4"/>
        <v>51.599999999999994</v>
      </c>
      <c r="G24" s="16"/>
      <c r="H24" s="27">
        <f t="shared" si="3"/>
        <v>30.176991150442475</v>
      </c>
      <c r="I24" s="30">
        <v>52</v>
      </c>
      <c r="J24" s="27"/>
      <c r="K24" s="27"/>
      <c r="L24" s="16"/>
      <c r="M24" s="16"/>
      <c r="N24" s="16"/>
      <c r="O24" s="30">
        <v>2</v>
      </c>
      <c r="P24" s="30">
        <v>1</v>
      </c>
      <c r="Q24" s="16"/>
      <c r="R24" s="30">
        <v>0</v>
      </c>
      <c r="S24" s="30">
        <v>0</v>
      </c>
      <c r="T24" s="16"/>
      <c r="U24" s="30">
        <v>3</v>
      </c>
      <c r="V24" s="30">
        <v>0</v>
      </c>
      <c r="W24" s="30">
        <f t="shared" si="1"/>
        <v>3</v>
      </c>
      <c r="X24" s="16"/>
    </row>
    <row r="25" spans="1:24" s="19" customFormat="1" ht="19.5" customHeight="1">
      <c r="A25" s="16">
        <v>23</v>
      </c>
      <c r="B25" s="16" t="s">
        <v>49</v>
      </c>
      <c r="C25" s="26">
        <v>64</v>
      </c>
      <c r="D25" s="16">
        <v>339</v>
      </c>
      <c r="E25" s="16">
        <v>12</v>
      </c>
      <c r="F25" s="16">
        <f t="shared" si="4"/>
        <v>51.599999999999994</v>
      </c>
      <c r="G25" s="16"/>
      <c r="H25" s="27">
        <f t="shared" si="3"/>
        <v>29.999999999999996</v>
      </c>
      <c r="I25" s="30">
        <v>62</v>
      </c>
      <c r="J25" s="27"/>
      <c r="K25" s="27"/>
      <c r="L25" s="16"/>
      <c r="M25" s="16"/>
      <c r="N25" s="16"/>
      <c r="O25" s="30">
        <v>2</v>
      </c>
      <c r="P25" s="30">
        <v>2</v>
      </c>
      <c r="Q25" s="16"/>
      <c r="R25" s="30">
        <v>0</v>
      </c>
      <c r="S25" s="30">
        <v>0</v>
      </c>
      <c r="T25" s="16"/>
      <c r="U25" s="30">
        <v>2</v>
      </c>
      <c r="V25" s="30">
        <v>0</v>
      </c>
      <c r="W25" s="30">
        <f t="shared" si="1"/>
        <v>2</v>
      </c>
      <c r="X25" s="16"/>
    </row>
    <row r="26" spans="1:24" s="19" customFormat="1" ht="19.5" customHeight="1">
      <c r="A26" s="16">
        <v>24</v>
      </c>
      <c r="B26" s="16" t="s">
        <v>50</v>
      </c>
      <c r="C26" s="26">
        <v>108</v>
      </c>
      <c r="D26" s="16">
        <v>855</v>
      </c>
      <c r="E26" s="16">
        <v>26</v>
      </c>
      <c r="F26" s="16">
        <f t="shared" si="4"/>
        <v>111.8</v>
      </c>
      <c r="G26" s="16"/>
      <c r="H26" s="27">
        <f t="shared" si="3"/>
        <v>75.66371681415929</v>
      </c>
      <c r="I26" s="30">
        <v>104</v>
      </c>
      <c r="J26" s="27"/>
      <c r="K26" s="27"/>
      <c r="L26" s="16"/>
      <c r="M26" s="16"/>
      <c r="N26" s="16"/>
      <c r="O26" s="30">
        <v>2</v>
      </c>
      <c r="P26" s="30">
        <v>2</v>
      </c>
      <c r="Q26" s="16"/>
      <c r="R26" s="30">
        <v>0</v>
      </c>
      <c r="S26" s="30">
        <v>0</v>
      </c>
      <c r="T26" s="16"/>
      <c r="U26" s="30">
        <v>2</v>
      </c>
      <c r="V26" s="30">
        <v>0</v>
      </c>
      <c r="W26" s="30">
        <f t="shared" si="1"/>
        <v>2</v>
      </c>
      <c r="X26" s="16"/>
    </row>
    <row r="27" spans="1:24" s="19" customFormat="1" ht="19.5" customHeight="1">
      <c r="A27" s="16">
        <v>25</v>
      </c>
      <c r="B27" s="16" t="s">
        <v>51</v>
      </c>
      <c r="C27" s="26">
        <v>129</v>
      </c>
      <c r="D27" s="16">
        <v>335</v>
      </c>
      <c r="E27" s="16">
        <v>11</v>
      </c>
      <c r="F27" s="16">
        <v>102.1</v>
      </c>
      <c r="G27" s="16"/>
      <c r="H27" s="27"/>
      <c r="I27" s="30">
        <v>125</v>
      </c>
      <c r="J27" s="27"/>
      <c r="K27" s="27"/>
      <c r="L27" s="16"/>
      <c r="M27" s="16"/>
      <c r="N27" s="16"/>
      <c r="O27" s="30">
        <v>2</v>
      </c>
      <c r="P27" s="30">
        <v>2</v>
      </c>
      <c r="Q27" s="16"/>
      <c r="R27" s="30">
        <v>0</v>
      </c>
      <c r="S27" s="30">
        <v>0</v>
      </c>
      <c r="T27" s="16"/>
      <c r="U27" s="30">
        <v>8</v>
      </c>
      <c r="V27" s="30">
        <v>0</v>
      </c>
      <c r="W27" s="30">
        <f t="shared" si="1"/>
        <v>8</v>
      </c>
      <c r="X27" s="16"/>
    </row>
    <row r="28" spans="1:24" s="19" customFormat="1" ht="19.5" customHeight="1">
      <c r="A28" s="16">
        <v>26</v>
      </c>
      <c r="B28" s="16" t="s">
        <v>52</v>
      </c>
      <c r="C28" s="26">
        <v>137</v>
      </c>
      <c r="D28" s="16">
        <v>464</v>
      </c>
      <c r="E28" s="16">
        <v>16</v>
      </c>
      <c r="F28" s="16">
        <f aca="true" t="shared" si="5" ref="F28:F51">E28*3.1</f>
        <v>49.6</v>
      </c>
      <c r="G28" s="16"/>
      <c r="H28" s="27"/>
      <c r="I28" s="30">
        <v>135</v>
      </c>
      <c r="J28" s="27"/>
      <c r="K28" s="27"/>
      <c r="L28" s="16"/>
      <c r="M28" s="16"/>
      <c r="N28" s="16"/>
      <c r="O28" s="30">
        <v>2</v>
      </c>
      <c r="P28" s="30">
        <v>2</v>
      </c>
      <c r="Q28" s="16"/>
      <c r="R28" s="30">
        <v>0</v>
      </c>
      <c r="S28" s="30">
        <v>4</v>
      </c>
      <c r="T28" s="16"/>
      <c r="U28" s="30">
        <v>7</v>
      </c>
      <c r="V28" s="30">
        <v>0</v>
      </c>
      <c r="W28" s="30">
        <f t="shared" si="1"/>
        <v>7</v>
      </c>
      <c r="X28" s="16"/>
    </row>
    <row r="29" spans="1:24" s="19" customFormat="1" ht="19.5" customHeight="1">
      <c r="A29" s="16">
        <v>27</v>
      </c>
      <c r="B29" s="16" t="s">
        <v>53</v>
      </c>
      <c r="C29" s="26">
        <v>60</v>
      </c>
      <c r="D29" s="16">
        <v>144</v>
      </c>
      <c r="E29" s="16">
        <v>17</v>
      </c>
      <c r="F29" s="16">
        <f>E29*5</f>
        <v>85</v>
      </c>
      <c r="G29" s="16"/>
      <c r="H29" s="27"/>
      <c r="I29" s="30">
        <v>56</v>
      </c>
      <c r="J29" s="27"/>
      <c r="K29" s="27"/>
      <c r="L29" s="16"/>
      <c r="M29" s="16"/>
      <c r="N29" s="16"/>
      <c r="O29" s="30">
        <v>2</v>
      </c>
      <c r="P29" s="30">
        <v>2</v>
      </c>
      <c r="Q29" s="16"/>
      <c r="R29" s="30">
        <v>0</v>
      </c>
      <c r="S29" s="30">
        <v>0</v>
      </c>
      <c r="T29" s="16"/>
      <c r="U29" s="30">
        <v>3</v>
      </c>
      <c r="V29" s="30">
        <v>0</v>
      </c>
      <c r="W29" s="30">
        <f t="shared" si="1"/>
        <v>3</v>
      </c>
      <c r="X29" s="16"/>
    </row>
    <row r="30" spans="1:24" s="19" customFormat="1" ht="19.5" customHeight="1">
      <c r="A30" s="16">
        <v>28</v>
      </c>
      <c r="B30" s="16" t="s">
        <v>54</v>
      </c>
      <c r="C30" s="26">
        <v>94</v>
      </c>
      <c r="D30" s="16">
        <v>1288</v>
      </c>
      <c r="E30" s="16">
        <v>30</v>
      </c>
      <c r="F30" s="16">
        <f t="shared" si="5"/>
        <v>93</v>
      </c>
      <c r="G30" s="16"/>
      <c r="H30" s="27">
        <f>D30/13.9</f>
        <v>92.66187050359711</v>
      </c>
      <c r="I30" s="30">
        <v>89</v>
      </c>
      <c r="J30" s="27"/>
      <c r="K30" s="27"/>
      <c r="L30" s="16"/>
      <c r="M30" s="16"/>
      <c r="N30" s="16"/>
      <c r="O30" s="30">
        <v>1</v>
      </c>
      <c r="P30" s="30">
        <v>1</v>
      </c>
      <c r="Q30" s="16"/>
      <c r="R30" s="30">
        <v>0</v>
      </c>
      <c r="S30" s="30">
        <v>0</v>
      </c>
      <c r="T30" s="16"/>
      <c r="U30" s="30">
        <v>3</v>
      </c>
      <c r="V30" s="30">
        <v>1</v>
      </c>
      <c r="W30" s="30">
        <f t="shared" si="1"/>
        <v>4</v>
      </c>
      <c r="X30" s="16"/>
    </row>
    <row r="31" spans="1:24" s="19" customFormat="1" ht="19.5" customHeight="1">
      <c r="A31" s="16">
        <v>29</v>
      </c>
      <c r="B31" s="16" t="s">
        <v>55</v>
      </c>
      <c r="C31" s="26">
        <v>125</v>
      </c>
      <c r="D31" s="16">
        <v>1566</v>
      </c>
      <c r="E31" s="16">
        <v>37</v>
      </c>
      <c r="F31" s="16">
        <f t="shared" si="5"/>
        <v>114.7</v>
      </c>
      <c r="G31" s="16"/>
      <c r="H31" s="27">
        <f aca="true" t="shared" si="6" ref="H31:H51">D31/13.9</f>
        <v>112.66187050359711</v>
      </c>
      <c r="I31" s="30">
        <v>123</v>
      </c>
      <c r="J31" s="27"/>
      <c r="K31" s="27"/>
      <c r="L31" s="16"/>
      <c r="M31" s="16"/>
      <c r="N31" s="16"/>
      <c r="O31" s="30">
        <v>3</v>
      </c>
      <c r="P31" s="30">
        <v>1</v>
      </c>
      <c r="Q31" s="16"/>
      <c r="R31" s="30">
        <v>1</v>
      </c>
      <c r="S31" s="30">
        <v>1</v>
      </c>
      <c r="T31" s="16"/>
      <c r="U31" s="30">
        <v>3</v>
      </c>
      <c r="V31" s="30">
        <v>0</v>
      </c>
      <c r="W31" s="30">
        <f t="shared" si="1"/>
        <v>3</v>
      </c>
      <c r="X31" s="16"/>
    </row>
    <row r="32" spans="1:24" s="19" customFormat="1" ht="19.5" customHeight="1">
      <c r="A32" s="16">
        <v>30</v>
      </c>
      <c r="B32" s="16" t="s">
        <v>56</v>
      </c>
      <c r="C32" s="26">
        <v>105</v>
      </c>
      <c r="D32" s="16">
        <v>1202</v>
      </c>
      <c r="E32" s="16">
        <v>30</v>
      </c>
      <c r="F32" s="16">
        <f t="shared" si="5"/>
        <v>93</v>
      </c>
      <c r="G32" s="16"/>
      <c r="H32" s="27">
        <f t="shared" si="6"/>
        <v>86.47482014388488</v>
      </c>
      <c r="I32" s="30">
        <v>102</v>
      </c>
      <c r="J32" s="27"/>
      <c r="K32" s="27"/>
      <c r="L32" s="16"/>
      <c r="M32" s="16"/>
      <c r="N32" s="16"/>
      <c r="O32" s="30">
        <v>3</v>
      </c>
      <c r="P32" s="30">
        <v>5</v>
      </c>
      <c r="Q32" s="16"/>
      <c r="R32" s="30">
        <v>1</v>
      </c>
      <c r="S32" s="30">
        <v>1</v>
      </c>
      <c r="T32" s="16"/>
      <c r="U32" s="30">
        <v>3</v>
      </c>
      <c r="V32" s="30">
        <v>1</v>
      </c>
      <c r="W32" s="30">
        <f t="shared" si="1"/>
        <v>4</v>
      </c>
      <c r="X32" s="16"/>
    </row>
    <row r="33" spans="1:24" s="19" customFormat="1" ht="19.5" customHeight="1">
      <c r="A33" s="16">
        <v>31</v>
      </c>
      <c r="B33" s="16" t="s">
        <v>57</v>
      </c>
      <c r="C33" s="26">
        <v>108</v>
      </c>
      <c r="D33" s="16">
        <v>1121</v>
      </c>
      <c r="E33" s="16">
        <v>29</v>
      </c>
      <c r="F33" s="16">
        <f t="shared" si="5"/>
        <v>89.9</v>
      </c>
      <c r="G33" s="16"/>
      <c r="H33" s="27">
        <f t="shared" si="6"/>
        <v>80.64748201438849</v>
      </c>
      <c r="I33" s="30">
        <v>103</v>
      </c>
      <c r="J33" s="27"/>
      <c r="K33" s="27"/>
      <c r="L33" s="16"/>
      <c r="M33" s="16"/>
      <c r="N33" s="16"/>
      <c r="O33" s="30">
        <v>2</v>
      </c>
      <c r="P33" s="30">
        <v>2</v>
      </c>
      <c r="Q33" s="16"/>
      <c r="R33" s="30">
        <v>0</v>
      </c>
      <c r="S33" s="30">
        <v>3</v>
      </c>
      <c r="T33" s="16"/>
      <c r="U33" s="30">
        <v>8</v>
      </c>
      <c r="V33" s="30">
        <v>0</v>
      </c>
      <c r="W33" s="30">
        <f t="shared" si="1"/>
        <v>8</v>
      </c>
      <c r="X33" s="16"/>
    </row>
    <row r="34" spans="1:24" s="19" customFormat="1" ht="19.5" customHeight="1">
      <c r="A34" s="16">
        <v>32</v>
      </c>
      <c r="B34" s="16" t="s">
        <v>58</v>
      </c>
      <c r="C34" s="26">
        <v>105</v>
      </c>
      <c r="D34" s="16">
        <v>1336</v>
      </c>
      <c r="E34" s="16">
        <v>30</v>
      </c>
      <c r="F34" s="16">
        <f t="shared" si="5"/>
        <v>93</v>
      </c>
      <c r="G34" s="16"/>
      <c r="H34" s="27">
        <f t="shared" si="6"/>
        <v>96.11510791366906</v>
      </c>
      <c r="I34" s="30">
        <v>103</v>
      </c>
      <c r="J34" s="27"/>
      <c r="K34" s="27"/>
      <c r="L34" s="16"/>
      <c r="M34" s="16"/>
      <c r="N34" s="16"/>
      <c r="O34" s="30">
        <v>1</v>
      </c>
      <c r="P34" s="30">
        <v>1</v>
      </c>
      <c r="Q34" s="16"/>
      <c r="R34" s="30">
        <v>0</v>
      </c>
      <c r="S34" s="30">
        <v>0</v>
      </c>
      <c r="T34" s="16"/>
      <c r="U34" s="30">
        <v>4</v>
      </c>
      <c r="V34" s="30">
        <v>1</v>
      </c>
      <c r="W34" s="30">
        <f t="shared" si="1"/>
        <v>5</v>
      </c>
      <c r="X34" s="16"/>
    </row>
    <row r="35" spans="1:24" s="19" customFormat="1" ht="19.5" customHeight="1">
      <c r="A35" s="16">
        <v>33</v>
      </c>
      <c r="B35" s="16" t="s">
        <v>59</v>
      </c>
      <c r="C35" s="26">
        <v>64</v>
      </c>
      <c r="D35" s="16">
        <v>669</v>
      </c>
      <c r="E35" s="16">
        <v>19</v>
      </c>
      <c r="F35" s="16">
        <f t="shared" si="5"/>
        <v>58.9</v>
      </c>
      <c r="G35" s="16"/>
      <c r="H35" s="27">
        <f t="shared" si="6"/>
        <v>48.1294964028777</v>
      </c>
      <c r="I35" s="30">
        <v>60</v>
      </c>
      <c r="J35" s="27"/>
      <c r="K35" s="27"/>
      <c r="L35" s="16"/>
      <c r="M35" s="16"/>
      <c r="N35" s="16"/>
      <c r="O35" s="30">
        <v>1</v>
      </c>
      <c r="P35" s="30">
        <v>0</v>
      </c>
      <c r="Q35" s="16"/>
      <c r="R35" s="30">
        <v>0</v>
      </c>
      <c r="S35" s="30">
        <v>0</v>
      </c>
      <c r="T35" s="16"/>
      <c r="U35" s="30">
        <v>5</v>
      </c>
      <c r="V35" s="30">
        <v>0</v>
      </c>
      <c r="W35" s="30">
        <f t="shared" si="1"/>
        <v>5</v>
      </c>
      <c r="X35" s="16"/>
    </row>
    <row r="36" spans="1:24" s="19" customFormat="1" ht="19.5" customHeight="1">
      <c r="A36" s="16">
        <v>34</v>
      </c>
      <c r="B36" s="16" t="s">
        <v>60</v>
      </c>
      <c r="C36" s="26">
        <v>88</v>
      </c>
      <c r="D36" s="16">
        <v>878</v>
      </c>
      <c r="E36" s="16">
        <v>23</v>
      </c>
      <c r="F36" s="16">
        <f t="shared" si="5"/>
        <v>71.3</v>
      </c>
      <c r="G36" s="16"/>
      <c r="H36" s="27">
        <f t="shared" si="6"/>
        <v>63.16546762589928</v>
      </c>
      <c r="I36" s="30">
        <v>81</v>
      </c>
      <c r="J36" s="27"/>
      <c r="K36" s="27"/>
      <c r="L36" s="16"/>
      <c r="M36" s="16"/>
      <c r="N36" s="16"/>
      <c r="O36" s="30">
        <v>0</v>
      </c>
      <c r="P36" s="30">
        <v>0</v>
      </c>
      <c r="Q36" s="16"/>
      <c r="R36" s="30">
        <v>0</v>
      </c>
      <c r="S36" s="30">
        <v>0</v>
      </c>
      <c r="T36" s="16"/>
      <c r="U36" s="30">
        <v>4</v>
      </c>
      <c r="V36" s="30">
        <v>0</v>
      </c>
      <c r="W36" s="30">
        <f aca="true" t="shared" si="7" ref="W36:W67">U36+V36</f>
        <v>4</v>
      </c>
      <c r="X36" s="16"/>
    </row>
    <row r="37" spans="1:24" s="19" customFormat="1" ht="19.5" customHeight="1">
      <c r="A37" s="16">
        <v>35</v>
      </c>
      <c r="B37" s="16" t="s">
        <v>61</v>
      </c>
      <c r="C37" s="26">
        <v>81</v>
      </c>
      <c r="D37" s="16">
        <v>758</v>
      </c>
      <c r="E37" s="16">
        <v>20</v>
      </c>
      <c r="F37" s="16">
        <f t="shared" si="5"/>
        <v>62</v>
      </c>
      <c r="G37" s="16"/>
      <c r="H37" s="27">
        <f t="shared" si="6"/>
        <v>54.53237410071942</v>
      </c>
      <c r="I37" s="30">
        <v>76</v>
      </c>
      <c r="J37" s="27"/>
      <c r="K37" s="27"/>
      <c r="L37" s="16"/>
      <c r="M37" s="16"/>
      <c r="N37" s="16"/>
      <c r="O37" s="30">
        <v>2</v>
      </c>
      <c r="P37" s="30">
        <v>1</v>
      </c>
      <c r="Q37" s="16"/>
      <c r="R37" s="30">
        <v>0</v>
      </c>
      <c r="S37" s="30">
        <v>0</v>
      </c>
      <c r="T37" s="16"/>
      <c r="U37" s="30">
        <v>5</v>
      </c>
      <c r="V37" s="30">
        <v>0</v>
      </c>
      <c r="W37" s="30">
        <f t="shared" si="7"/>
        <v>5</v>
      </c>
      <c r="X37" s="16"/>
    </row>
    <row r="38" spans="1:24" s="19" customFormat="1" ht="19.5" customHeight="1">
      <c r="A38" s="16">
        <v>36</v>
      </c>
      <c r="B38" s="16" t="s">
        <v>62</v>
      </c>
      <c r="C38" s="26">
        <v>130</v>
      </c>
      <c r="D38" s="16">
        <v>1672</v>
      </c>
      <c r="E38" s="16">
        <v>38</v>
      </c>
      <c r="F38" s="16">
        <f t="shared" si="5"/>
        <v>117.8</v>
      </c>
      <c r="G38" s="16"/>
      <c r="H38" s="27">
        <f t="shared" si="6"/>
        <v>120.28776978417265</v>
      </c>
      <c r="I38" s="30">
        <v>128</v>
      </c>
      <c r="J38" s="27"/>
      <c r="K38" s="27"/>
      <c r="L38" s="16"/>
      <c r="M38" s="16"/>
      <c r="N38" s="16"/>
      <c r="O38" s="30">
        <v>1</v>
      </c>
      <c r="P38" s="30">
        <v>0</v>
      </c>
      <c r="Q38" s="16"/>
      <c r="R38" s="30">
        <v>0</v>
      </c>
      <c r="S38" s="30">
        <v>1</v>
      </c>
      <c r="T38" s="16"/>
      <c r="U38" s="30">
        <v>3</v>
      </c>
      <c r="V38" s="30">
        <v>1</v>
      </c>
      <c r="W38" s="30">
        <f t="shared" si="7"/>
        <v>4</v>
      </c>
      <c r="X38" s="16"/>
    </row>
    <row r="39" spans="1:24" s="19" customFormat="1" ht="19.5" customHeight="1">
      <c r="A39" s="16">
        <v>37</v>
      </c>
      <c r="B39" s="16" t="s">
        <v>63</v>
      </c>
      <c r="C39" s="26">
        <v>122</v>
      </c>
      <c r="D39" s="16">
        <v>1215</v>
      </c>
      <c r="E39" s="16">
        <v>30</v>
      </c>
      <c r="F39" s="16">
        <f t="shared" si="5"/>
        <v>93</v>
      </c>
      <c r="G39" s="16"/>
      <c r="H39" s="27">
        <f t="shared" si="6"/>
        <v>87.41007194244604</v>
      </c>
      <c r="I39" s="30">
        <v>121</v>
      </c>
      <c r="J39" s="27"/>
      <c r="K39" s="27"/>
      <c r="L39" s="16"/>
      <c r="M39" s="16"/>
      <c r="N39" s="16"/>
      <c r="O39" s="30"/>
      <c r="P39" s="30"/>
      <c r="Q39" s="16"/>
      <c r="R39" s="30">
        <v>1</v>
      </c>
      <c r="S39" s="30">
        <v>2</v>
      </c>
      <c r="T39" s="16"/>
      <c r="U39" s="30">
        <v>2</v>
      </c>
      <c r="V39" s="30">
        <v>0</v>
      </c>
      <c r="W39" s="30">
        <f t="shared" si="7"/>
        <v>2</v>
      </c>
      <c r="X39" s="16"/>
    </row>
    <row r="40" spans="1:24" s="19" customFormat="1" ht="19.5" customHeight="1">
      <c r="A40" s="16">
        <v>38</v>
      </c>
      <c r="B40" s="16" t="s">
        <v>64</v>
      </c>
      <c r="C40" s="26">
        <v>72</v>
      </c>
      <c r="D40" s="16">
        <v>710</v>
      </c>
      <c r="E40" s="16">
        <v>20</v>
      </c>
      <c r="F40" s="16">
        <f t="shared" si="5"/>
        <v>62</v>
      </c>
      <c r="G40" s="16"/>
      <c r="H40" s="27">
        <f t="shared" si="6"/>
        <v>51.07913669064748</v>
      </c>
      <c r="I40" s="30">
        <v>69</v>
      </c>
      <c r="J40" s="27"/>
      <c r="K40" s="27"/>
      <c r="L40" s="16"/>
      <c r="M40" s="16"/>
      <c r="N40" s="16"/>
      <c r="O40" s="30"/>
      <c r="P40" s="30"/>
      <c r="Q40" s="16"/>
      <c r="R40" s="30"/>
      <c r="S40" s="30"/>
      <c r="T40" s="16"/>
      <c r="U40" s="30">
        <v>1</v>
      </c>
      <c r="V40" s="30"/>
      <c r="W40" s="30">
        <f t="shared" si="7"/>
        <v>1</v>
      </c>
      <c r="X40" s="16"/>
    </row>
    <row r="41" spans="1:24" s="19" customFormat="1" ht="19.5" customHeight="1">
      <c r="A41" s="16">
        <v>39</v>
      </c>
      <c r="B41" s="16" t="s">
        <v>65</v>
      </c>
      <c r="C41" s="26">
        <v>107</v>
      </c>
      <c r="D41" s="16">
        <v>1356</v>
      </c>
      <c r="E41" s="16">
        <v>34</v>
      </c>
      <c r="F41" s="16">
        <f t="shared" si="5"/>
        <v>105.4</v>
      </c>
      <c r="G41" s="16"/>
      <c r="H41" s="27">
        <f t="shared" si="6"/>
        <v>97.55395683453237</v>
      </c>
      <c r="I41" s="30">
        <v>104</v>
      </c>
      <c r="J41" s="27"/>
      <c r="K41" s="27"/>
      <c r="L41" s="16"/>
      <c r="M41" s="16"/>
      <c r="N41" s="16"/>
      <c r="O41" s="30">
        <v>1</v>
      </c>
      <c r="P41" s="30">
        <v>1</v>
      </c>
      <c r="Q41" s="16"/>
      <c r="R41" s="30">
        <v>0</v>
      </c>
      <c r="S41" s="30">
        <v>0</v>
      </c>
      <c r="T41" s="16"/>
      <c r="U41" s="30">
        <v>5</v>
      </c>
      <c r="V41" s="30">
        <v>2</v>
      </c>
      <c r="W41" s="30">
        <f t="shared" si="7"/>
        <v>7</v>
      </c>
      <c r="X41" s="16"/>
    </row>
    <row r="42" spans="1:24" s="19" customFormat="1" ht="19.5" customHeight="1">
      <c r="A42" s="16">
        <v>40</v>
      </c>
      <c r="B42" s="16" t="s">
        <v>66</v>
      </c>
      <c r="C42" s="26">
        <v>65</v>
      </c>
      <c r="D42" s="16">
        <v>704</v>
      </c>
      <c r="E42" s="16">
        <v>19</v>
      </c>
      <c r="F42" s="16">
        <f t="shared" si="5"/>
        <v>58.9</v>
      </c>
      <c r="G42" s="16"/>
      <c r="H42" s="27">
        <f t="shared" si="6"/>
        <v>50.64748201438849</v>
      </c>
      <c r="I42" s="30">
        <v>60</v>
      </c>
      <c r="J42" s="27"/>
      <c r="K42" s="27"/>
      <c r="L42" s="16"/>
      <c r="M42" s="16"/>
      <c r="N42" s="16"/>
      <c r="O42" s="30">
        <v>1</v>
      </c>
      <c r="P42" s="30">
        <v>0</v>
      </c>
      <c r="Q42" s="16"/>
      <c r="R42" s="30">
        <v>0</v>
      </c>
      <c r="S42" s="30">
        <v>1</v>
      </c>
      <c r="T42" s="16"/>
      <c r="U42" s="30">
        <v>4</v>
      </c>
      <c r="V42" s="30">
        <v>0</v>
      </c>
      <c r="W42" s="30">
        <f t="shared" si="7"/>
        <v>4</v>
      </c>
      <c r="X42" s="16"/>
    </row>
    <row r="43" spans="1:24" s="19" customFormat="1" ht="19.5" customHeight="1">
      <c r="A43" s="16">
        <v>41</v>
      </c>
      <c r="B43" s="16" t="s">
        <v>67</v>
      </c>
      <c r="C43" s="26">
        <v>141</v>
      </c>
      <c r="D43" s="16">
        <v>1667</v>
      </c>
      <c r="E43" s="16">
        <v>44</v>
      </c>
      <c r="F43" s="16">
        <f t="shared" si="5"/>
        <v>136.4</v>
      </c>
      <c r="G43" s="16"/>
      <c r="H43" s="27">
        <f t="shared" si="6"/>
        <v>119.92805755395683</v>
      </c>
      <c r="I43" s="30">
        <v>142</v>
      </c>
      <c r="J43" s="27"/>
      <c r="K43" s="27"/>
      <c r="L43" s="16"/>
      <c r="M43" s="16"/>
      <c r="N43" s="16"/>
      <c r="O43" s="30">
        <v>1</v>
      </c>
      <c r="P43" s="30">
        <v>3</v>
      </c>
      <c r="Q43" s="16"/>
      <c r="R43" s="30">
        <v>1</v>
      </c>
      <c r="S43" s="30">
        <v>2</v>
      </c>
      <c r="T43" s="16"/>
      <c r="U43" s="30">
        <v>3</v>
      </c>
      <c r="V43" s="30">
        <v>0</v>
      </c>
      <c r="W43" s="30">
        <f t="shared" si="7"/>
        <v>3</v>
      </c>
      <c r="X43" s="16"/>
    </row>
    <row r="44" spans="1:24" s="19" customFormat="1" ht="19.5" customHeight="1">
      <c r="A44" s="16">
        <v>42</v>
      </c>
      <c r="B44" s="16" t="s">
        <v>68</v>
      </c>
      <c r="C44" s="26">
        <v>155</v>
      </c>
      <c r="D44" s="16">
        <v>2061</v>
      </c>
      <c r="E44" s="16">
        <v>48</v>
      </c>
      <c r="F44" s="16">
        <f t="shared" si="5"/>
        <v>148.8</v>
      </c>
      <c r="G44" s="16"/>
      <c r="H44" s="27">
        <f t="shared" si="6"/>
        <v>148.27338129496403</v>
      </c>
      <c r="I44" s="30">
        <v>147</v>
      </c>
      <c r="J44" s="27"/>
      <c r="K44" s="27"/>
      <c r="L44" s="16"/>
      <c r="M44" s="16"/>
      <c r="N44" s="16"/>
      <c r="O44" s="30">
        <v>1</v>
      </c>
      <c r="P44" s="30">
        <v>0</v>
      </c>
      <c r="Q44" s="16"/>
      <c r="R44" s="30">
        <v>0</v>
      </c>
      <c r="S44" s="30">
        <v>0</v>
      </c>
      <c r="T44" s="16"/>
      <c r="U44" s="30">
        <v>8</v>
      </c>
      <c r="V44" s="30"/>
      <c r="W44" s="30">
        <f t="shared" si="7"/>
        <v>8</v>
      </c>
      <c r="X44" s="16"/>
    </row>
    <row r="45" spans="1:24" s="19" customFormat="1" ht="19.5" customHeight="1">
      <c r="A45" s="16">
        <v>43</v>
      </c>
      <c r="B45" s="16" t="s">
        <v>69</v>
      </c>
      <c r="C45" s="26">
        <v>98</v>
      </c>
      <c r="D45" s="16">
        <v>1282</v>
      </c>
      <c r="E45" s="16">
        <v>29</v>
      </c>
      <c r="F45" s="16">
        <f t="shared" si="5"/>
        <v>89.9</v>
      </c>
      <c r="G45" s="16"/>
      <c r="H45" s="27">
        <f t="shared" si="6"/>
        <v>92.23021582733813</v>
      </c>
      <c r="I45" s="30">
        <v>96</v>
      </c>
      <c r="J45" s="27"/>
      <c r="K45" s="27"/>
      <c r="L45" s="16"/>
      <c r="M45" s="16"/>
      <c r="N45" s="16"/>
      <c r="O45" s="30">
        <v>2</v>
      </c>
      <c r="P45" s="30">
        <v>2</v>
      </c>
      <c r="Q45" s="16"/>
      <c r="R45" s="30"/>
      <c r="S45" s="30"/>
      <c r="T45" s="16"/>
      <c r="U45" s="30">
        <v>5</v>
      </c>
      <c r="V45" s="30">
        <v>0</v>
      </c>
      <c r="W45" s="30">
        <f t="shared" si="7"/>
        <v>5</v>
      </c>
      <c r="X45" s="16"/>
    </row>
    <row r="46" spans="1:24" s="19" customFormat="1" ht="19.5" customHeight="1">
      <c r="A46" s="16">
        <v>44</v>
      </c>
      <c r="B46" s="16" t="s">
        <v>70</v>
      </c>
      <c r="C46" s="26">
        <v>112</v>
      </c>
      <c r="D46" s="16">
        <v>1247</v>
      </c>
      <c r="E46" s="16">
        <v>30</v>
      </c>
      <c r="F46" s="16">
        <f t="shared" si="5"/>
        <v>93</v>
      </c>
      <c r="G46" s="16"/>
      <c r="H46" s="27">
        <f t="shared" si="6"/>
        <v>89.71223021582733</v>
      </c>
      <c r="I46" s="30">
        <v>108</v>
      </c>
      <c r="J46" s="27"/>
      <c r="K46" s="27"/>
      <c r="L46" s="16"/>
      <c r="M46" s="16"/>
      <c r="N46" s="16"/>
      <c r="O46" s="30">
        <v>5</v>
      </c>
      <c r="P46" s="30">
        <v>4</v>
      </c>
      <c r="Q46" s="16"/>
      <c r="R46" s="30"/>
      <c r="S46" s="30">
        <v>1</v>
      </c>
      <c r="T46" s="16"/>
      <c r="U46" s="30">
        <v>7</v>
      </c>
      <c r="V46" s="30"/>
      <c r="W46" s="30">
        <f t="shared" si="7"/>
        <v>7</v>
      </c>
      <c r="X46" s="16"/>
    </row>
    <row r="47" spans="1:24" s="19" customFormat="1" ht="19.5" customHeight="1">
      <c r="A47" s="16">
        <v>45</v>
      </c>
      <c r="B47" s="16" t="s">
        <v>71</v>
      </c>
      <c r="C47" s="26">
        <v>94</v>
      </c>
      <c r="D47" s="16">
        <v>1073</v>
      </c>
      <c r="E47" s="16">
        <v>26</v>
      </c>
      <c r="F47" s="16">
        <f t="shared" si="5"/>
        <v>80.60000000000001</v>
      </c>
      <c r="G47" s="16"/>
      <c r="H47" s="27">
        <f t="shared" si="6"/>
        <v>77.19424460431655</v>
      </c>
      <c r="I47" s="30">
        <v>91</v>
      </c>
      <c r="J47" s="27"/>
      <c r="K47" s="27"/>
      <c r="L47" s="16"/>
      <c r="M47" s="16"/>
      <c r="N47" s="16"/>
      <c r="O47" s="30">
        <v>2</v>
      </c>
      <c r="P47" s="30">
        <v>2</v>
      </c>
      <c r="Q47" s="16"/>
      <c r="R47" s="30">
        <v>0</v>
      </c>
      <c r="S47" s="30">
        <v>0</v>
      </c>
      <c r="T47" s="16"/>
      <c r="U47" s="30">
        <v>2</v>
      </c>
      <c r="V47" s="30">
        <v>0</v>
      </c>
      <c r="W47" s="30">
        <f t="shared" si="7"/>
        <v>2</v>
      </c>
      <c r="X47" s="16"/>
    </row>
    <row r="48" spans="1:24" s="19" customFormat="1" ht="19.5" customHeight="1">
      <c r="A48" s="16">
        <v>46</v>
      </c>
      <c r="B48" s="16" t="s">
        <v>72</v>
      </c>
      <c r="C48" s="26">
        <v>65</v>
      </c>
      <c r="D48" s="16">
        <v>635</v>
      </c>
      <c r="E48" s="16">
        <v>18</v>
      </c>
      <c r="F48" s="16">
        <f t="shared" si="5"/>
        <v>55.800000000000004</v>
      </c>
      <c r="G48" s="16"/>
      <c r="H48" s="27">
        <f t="shared" si="6"/>
        <v>45.68345323741007</v>
      </c>
      <c r="I48" s="30">
        <v>60</v>
      </c>
      <c r="J48" s="27"/>
      <c r="K48" s="27"/>
      <c r="L48" s="16"/>
      <c r="M48" s="16"/>
      <c r="N48" s="16"/>
      <c r="O48" s="30">
        <v>0</v>
      </c>
      <c r="P48" s="30">
        <v>0</v>
      </c>
      <c r="Q48" s="16"/>
      <c r="R48" s="30">
        <v>0</v>
      </c>
      <c r="S48" s="30">
        <v>0</v>
      </c>
      <c r="T48" s="16"/>
      <c r="U48" s="30">
        <v>2</v>
      </c>
      <c r="V48" s="30">
        <v>0</v>
      </c>
      <c r="W48" s="30">
        <f t="shared" si="7"/>
        <v>2</v>
      </c>
      <c r="X48" s="16"/>
    </row>
    <row r="49" spans="1:24" s="19" customFormat="1" ht="19.5" customHeight="1">
      <c r="A49" s="16">
        <v>47</v>
      </c>
      <c r="B49" s="16" t="s">
        <v>73</v>
      </c>
      <c r="C49" s="26">
        <v>68</v>
      </c>
      <c r="D49" s="16">
        <v>670</v>
      </c>
      <c r="E49" s="16">
        <v>18</v>
      </c>
      <c r="F49" s="16">
        <f t="shared" si="5"/>
        <v>55.800000000000004</v>
      </c>
      <c r="G49" s="16"/>
      <c r="H49" s="27">
        <f t="shared" si="6"/>
        <v>48.201438848920866</v>
      </c>
      <c r="I49" s="30">
        <v>66</v>
      </c>
      <c r="J49" s="27"/>
      <c r="K49" s="27"/>
      <c r="L49" s="16"/>
      <c r="M49" s="16"/>
      <c r="N49" s="16"/>
      <c r="O49" s="30">
        <v>0</v>
      </c>
      <c r="P49" s="30">
        <v>0</v>
      </c>
      <c r="Q49" s="16"/>
      <c r="R49" s="30">
        <v>0</v>
      </c>
      <c r="S49" s="30">
        <v>0</v>
      </c>
      <c r="T49" s="16"/>
      <c r="U49" s="30">
        <v>2</v>
      </c>
      <c r="V49" s="30">
        <v>0</v>
      </c>
      <c r="W49" s="30">
        <f t="shared" si="7"/>
        <v>2</v>
      </c>
      <c r="X49" s="16"/>
    </row>
    <row r="50" spans="1:24" s="19" customFormat="1" ht="19.5" customHeight="1">
      <c r="A50" s="16">
        <v>48</v>
      </c>
      <c r="B50" s="16" t="s">
        <v>74</v>
      </c>
      <c r="C50" s="26">
        <v>75</v>
      </c>
      <c r="D50" s="16">
        <v>773</v>
      </c>
      <c r="E50" s="16">
        <v>21</v>
      </c>
      <c r="F50" s="16">
        <f t="shared" si="5"/>
        <v>65.10000000000001</v>
      </c>
      <c r="G50" s="16"/>
      <c r="H50" s="27">
        <f t="shared" si="6"/>
        <v>55.611510791366904</v>
      </c>
      <c r="I50" s="30">
        <v>71</v>
      </c>
      <c r="J50" s="27"/>
      <c r="K50" s="27"/>
      <c r="L50" s="16"/>
      <c r="M50" s="16"/>
      <c r="N50" s="16"/>
      <c r="O50" s="30">
        <v>2</v>
      </c>
      <c r="P50" s="30">
        <v>3</v>
      </c>
      <c r="Q50" s="16"/>
      <c r="R50" s="30">
        <v>0</v>
      </c>
      <c r="S50" s="30">
        <v>1</v>
      </c>
      <c r="T50" s="16"/>
      <c r="U50" s="30">
        <v>6</v>
      </c>
      <c r="V50" s="30">
        <v>1</v>
      </c>
      <c r="W50" s="30">
        <f t="shared" si="7"/>
        <v>7</v>
      </c>
      <c r="X50" s="16"/>
    </row>
    <row r="51" spans="1:24" s="19" customFormat="1" ht="19.5" customHeight="1">
      <c r="A51" s="16">
        <v>49</v>
      </c>
      <c r="B51" s="16" t="s">
        <v>75</v>
      </c>
      <c r="C51" s="26">
        <v>30</v>
      </c>
      <c r="D51" s="16">
        <v>139</v>
      </c>
      <c r="E51" s="16">
        <v>4</v>
      </c>
      <c r="F51" s="16">
        <f t="shared" si="5"/>
        <v>12.4</v>
      </c>
      <c r="G51" s="16"/>
      <c r="H51" s="27">
        <f t="shared" si="6"/>
        <v>10</v>
      </c>
      <c r="I51" s="30">
        <v>13</v>
      </c>
      <c r="J51" s="27"/>
      <c r="K51" s="27"/>
      <c r="L51" s="16"/>
      <c r="M51" s="16"/>
      <c r="N51" s="16"/>
      <c r="O51" s="30">
        <v>0</v>
      </c>
      <c r="P51" s="30">
        <v>0</v>
      </c>
      <c r="Q51" s="16"/>
      <c r="R51" s="30">
        <v>6</v>
      </c>
      <c r="S51" s="30">
        <v>0</v>
      </c>
      <c r="T51" s="16"/>
      <c r="U51" s="30">
        <v>8</v>
      </c>
      <c r="V51" s="30">
        <v>0</v>
      </c>
      <c r="W51" s="30">
        <f t="shared" si="7"/>
        <v>8</v>
      </c>
      <c r="X51" s="16"/>
    </row>
    <row r="52" spans="1:24" s="19" customFormat="1" ht="19.5" customHeight="1">
      <c r="A52" s="16">
        <v>50</v>
      </c>
      <c r="B52" s="16" t="s">
        <v>76</v>
      </c>
      <c r="C52" s="26">
        <v>37</v>
      </c>
      <c r="D52" s="16">
        <v>415</v>
      </c>
      <c r="E52" s="16">
        <v>13</v>
      </c>
      <c r="F52" s="16">
        <f>E52*4</f>
        <v>52</v>
      </c>
      <c r="G52" s="16"/>
      <c r="H52" s="27">
        <f>D52/8.3</f>
        <v>49.99999999999999</v>
      </c>
      <c r="I52" s="30">
        <v>34</v>
      </c>
      <c r="J52" s="27"/>
      <c r="K52" s="27"/>
      <c r="L52" s="16"/>
      <c r="M52" s="16"/>
      <c r="N52" s="16"/>
      <c r="O52" s="30"/>
      <c r="P52" s="30"/>
      <c r="Q52" s="16"/>
      <c r="R52" s="30">
        <v>1</v>
      </c>
      <c r="S52" s="30">
        <v>1</v>
      </c>
      <c r="T52" s="16"/>
      <c r="U52" s="30">
        <v>1</v>
      </c>
      <c r="V52" s="30">
        <v>0</v>
      </c>
      <c r="W52" s="30">
        <f t="shared" si="7"/>
        <v>1</v>
      </c>
      <c r="X52" s="16"/>
    </row>
    <row r="53" spans="1:24" s="19" customFormat="1" ht="19.5" customHeight="1">
      <c r="A53" s="16">
        <v>51</v>
      </c>
      <c r="B53" s="16" t="s">
        <v>77</v>
      </c>
      <c r="C53" s="26">
        <v>57</v>
      </c>
      <c r="D53" s="16">
        <v>506</v>
      </c>
      <c r="E53" s="16">
        <v>17</v>
      </c>
      <c r="F53" s="16">
        <f>E53*4</f>
        <v>68</v>
      </c>
      <c r="G53" s="16"/>
      <c r="H53" s="27">
        <f aca="true" t="shared" si="8" ref="H53:H77">D53/8.3</f>
        <v>60.963855421686745</v>
      </c>
      <c r="I53" s="30">
        <v>53</v>
      </c>
      <c r="J53" s="27"/>
      <c r="K53" s="27"/>
      <c r="L53" s="16"/>
      <c r="M53" s="16"/>
      <c r="N53" s="16"/>
      <c r="O53" s="30">
        <v>4</v>
      </c>
      <c r="P53" s="30">
        <v>3</v>
      </c>
      <c r="Q53" s="16"/>
      <c r="R53" s="30">
        <v>1</v>
      </c>
      <c r="S53" s="30"/>
      <c r="T53" s="16"/>
      <c r="U53" s="30">
        <v>3</v>
      </c>
      <c r="V53" s="30">
        <v>0</v>
      </c>
      <c r="W53" s="30">
        <f t="shared" si="7"/>
        <v>3</v>
      </c>
      <c r="X53" s="16" t="s">
        <v>78</v>
      </c>
    </row>
    <row r="54" spans="1:24" s="19" customFormat="1" ht="19.5" customHeight="1">
      <c r="A54" s="16">
        <v>52</v>
      </c>
      <c r="B54" s="16" t="s">
        <v>79</v>
      </c>
      <c r="C54" s="26">
        <v>45</v>
      </c>
      <c r="D54" s="16">
        <v>435</v>
      </c>
      <c r="E54" s="16">
        <v>13</v>
      </c>
      <c r="F54" s="16">
        <f>E54*4</f>
        <v>52</v>
      </c>
      <c r="G54" s="16"/>
      <c r="H54" s="27">
        <f t="shared" si="8"/>
        <v>52.40963855421686</v>
      </c>
      <c r="I54" s="30">
        <v>39</v>
      </c>
      <c r="J54" s="27"/>
      <c r="K54" s="27"/>
      <c r="L54" s="16"/>
      <c r="M54" s="16"/>
      <c r="N54" s="16"/>
      <c r="O54" s="30"/>
      <c r="P54" s="30"/>
      <c r="Q54" s="16"/>
      <c r="R54" s="30"/>
      <c r="S54" s="30"/>
      <c r="T54" s="16"/>
      <c r="U54" s="30">
        <v>2</v>
      </c>
      <c r="V54" s="30">
        <v>0</v>
      </c>
      <c r="W54" s="30">
        <f t="shared" si="7"/>
        <v>2</v>
      </c>
      <c r="X54" s="16"/>
    </row>
    <row r="55" spans="1:24" s="19" customFormat="1" ht="19.5" customHeight="1">
      <c r="A55" s="16">
        <v>53</v>
      </c>
      <c r="B55" s="16" t="s">
        <v>80</v>
      </c>
      <c r="C55" s="26">
        <v>25</v>
      </c>
      <c r="D55" s="16">
        <v>228</v>
      </c>
      <c r="E55" s="16">
        <v>7</v>
      </c>
      <c r="F55" s="16">
        <f>E55*4</f>
        <v>28</v>
      </c>
      <c r="G55" s="16"/>
      <c r="H55" s="27">
        <f t="shared" si="8"/>
        <v>27.469879518072286</v>
      </c>
      <c r="I55" s="30">
        <v>23</v>
      </c>
      <c r="J55" s="27"/>
      <c r="K55" s="27"/>
      <c r="L55" s="16"/>
      <c r="M55" s="16"/>
      <c r="N55" s="16"/>
      <c r="O55" s="30">
        <v>0</v>
      </c>
      <c r="P55" s="30">
        <v>0</v>
      </c>
      <c r="Q55" s="16"/>
      <c r="R55" s="30">
        <v>0</v>
      </c>
      <c r="S55" s="30">
        <v>0</v>
      </c>
      <c r="T55" s="16"/>
      <c r="U55" s="30">
        <v>2</v>
      </c>
      <c r="V55" s="30">
        <v>0</v>
      </c>
      <c r="W55" s="30">
        <f t="shared" si="7"/>
        <v>2</v>
      </c>
      <c r="X55" s="16"/>
    </row>
    <row r="56" spans="1:24" s="19" customFormat="1" ht="19.5" customHeight="1">
      <c r="A56" s="16">
        <v>54</v>
      </c>
      <c r="B56" s="16" t="s">
        <v>81</v>
      </c>
      <c r="C56" s="26">
        <v>60</v>
      </c>
      <c r="D56" s="16">
        <v>550</v>
      </c>
      <c r="E56" s="16">
        <v>19</v>
      </c>
      <c r="F56" s="16">
        <f>E56*4.5</f>
        <v>85.5</v>
      </c>
      <c r="G56" s="16"/>
      <c r="H56" s="27">
        <f>D56/6.3</f>
        <v>87.3015873015873</v>
      </c>
      <c r="I56" s="30">
        <v>54</v>
      </c>
      <c r="J56" s="27"/>
      <c r="K56" s="27"/>
      <c r="L56" s="16"/>
      <c r="M56" s="16"/>
      <c r="N56" s="16"/>
      <c r="O56" s="30">
        <v>1</v>
      </c>
      <c r="P56" s="30">
        <v>0</v>
      </c>
      <c r="Q56" s="16"/>
      <c r="R56" s="30">
        <v>0</v>
      </c>
      <c r="S56" s="30">
        <v>0</v>
      </c>
      <c r="T56" s="16"/>
      <c r="U56" s="30">
        <v>2</v>
      </c>
      <c r="V56" s="30">
        <v>0</v>
      </c>
      <c r="W56" s="30">
        <f t="shared" si="7"/>
        <v>2</v>
      </c>
      <c r="X56" s="16"/>
    </row>
    <row r="57" spans="1:24" s="19" customFormat="1" ht="19.5" customHeight="1">
      <c r="A57" s="16">
        <v>55</v>
      </c>
      <c r="B57" s="16" t="s">
        <v>82</v>
      </c>
      <c r="C57" s="26">
        <v>199</v>
      </c>
      <c r="D57" s="16">
        <v>1464</v>
      </c>
      <c r="E57" s="16">
        <v>49</v>
      </c>
      <c r="F57" s="16">
        <f>E57*4</f>
        <v>196</v>
      </c>
      <c r="G57" s="16"/>
      <c r="H57" s="27">
        <f t="shared" si="8"/>
        <v>176.38554216867468</v>
      </c>
      <c r="I57" s="30">
        <v>182</v>
      </c>
      <c r="J57" s="27"/>
      <c r="K57" s="27"/>
      <c r="L57" s="16"/>
      <c r="M57" s="16"/>
      <c r="N57" s="16"/>
      <c r="O57" s="30">
        <v>13</v>
      </c>
      <c r="P57" s="30">
        <v>9</v>
      </c>
      <c r="Q57" s="16"/>
      <c r="R57" s="30">
        <v>1</v>
      </c>
      <c r="S57" s="30">
        <v>0</v>
      </c>
      <c r="T57" s="16"/>
      <c r="U57" s="30">
        <v>4</v>
      </c>
      <c r="V57" s="30">
        <v>0</v>
      </c>
      <c r="W57" s="30">
        <f t="shared" si="7"/>
        <v>4</v>
      </c>
      <c r="X57" s="16"/>
    </row>
    <row r="58" spans="1:24" s="19" customFormat="1" ht="19.5" customHeight="1">
      <c r="A58" s="16">
        <v>56</v>
      </c>
      <c r="B58" s="16" t="s">
        <v>83</v>
      </c>
      <c r="C58" s="26"/>
      <c r="D58" s="16"/>
      <c r="E58" s="16">
        <v>3</v>
      </c>
      <c r="F58" s="16">
        <f>E58*4</f>
        <v>12</v>
      </c>
      <c r="G58" s="16"/>
      <c r="H58" s="27">
        <f t="shared" si="8"/>
        <v>0</v>
      </c>
      <c r="I58" s="30"/>
      <c r="J58" s="27"/>
      <c r="K58" s="27"/>
      <c r="L58" s="16"/>
      <c r="M58" s="16"/>
      <c r="N58" s="16"/>
      <c r="O58" s="30"/>
      <c r="P58" s="30"/>
      <c r="Q58" s="16"/>
      <c r="R58" s="30"/>
      <c r="S58" s="30"/>
      <c r="T58" s="16"/>
      <c r="U58" s="30">
        <v>6</v>
      </c>
      <c r="V58" s="30">
        <v>0</v>
      </c>
      <c r="W58" s="30">
        <f t="shared" si="7"/>
        <v>6</v>
      </c>
      <c r="X58" s="16" t="s">
        <v>84</v>
      </c>
    </row>
    <row r="59" spans="1:24" s="19" customFormat="1" ht="19.5" customHeight="1">
      <c r="A59" s="16">
        <v>57</v>
      </c>
      <c r="B59" s="16" t="s">
        <v>85</v>
      </c>
      <c r="C59" s="26">
        <v>40</v>
      </c>
      <c r="D59" s="16">
        <v>446</v>
      </c>
      <c r="E59" s="16">
        <v>14</v>
      </c>
      <c r="F59" s="16">
        <f aca="true" t="shared" si="9" ref="F59:F73">E59*4</f>
        <v>56</v>
      </c>
      <c r="G59" s="16"/>
      <c r="H59" s="27">
        <f t="shared" si="8"/>
        <v>53.73493975903614</v>
      </c>
      <c r="I59" s="30">
        <v>37</v>
      </c>
      <c r="J59" s="27"/>
      <c r="K59" s="27"/>
      <c r="L59" s="16"/>
      <c r="M59" s="16"/>
      <c r="N59" s="16"/>
      <c r="O59" s="30"/>
      <c r="P59" s="30"/>
      <c r="Q59" s="16"/>
      <c r="R59" s="30"/>
      <c r="S59" s="30"/>
      <c r="T59" s="16"/>
      <c r="U59" s="30">
        <v>3</v>
      </c>
      <c r="V59" s="30"/>
      <c r="W59" s="30">
        <f t="shared" si="7"/>
        <v>3</v>
      </c>
      <c r="X59" s="16"/>
    </row>
    <row r="60" spans="1:24" s="19" customFormat="1" ht="19.5" customHeight="1">
      <c r="A60" s="16">
        <v>58</v>
      </c>
      <c r="B60" s="16" t="s">
        <v>86</v>
      </c>
      <c r="C60" s="26">
        <v>42</v>
      </c>
      <c r="D60" s="16">
        <v>495</v>
      </c>
      <c r="E60" s="16">
        <v>15</v>
      </c>
      <c r="F60" s="16">
        <f t="shared" si="9"/>
        <v>60</v>
      </c>
      <c r="G60" s="16"/>
      <c r="H60" s="27">
        <f t="shared" si="8"/>
        <v>59.63855421686746</v>
      </c>
      <c r="I60" s="30">
        <v>39</v>
      </c>
      <c r="J60" s="27"/>
      <c r="K60" s="27"/>
      <c r="L60" s="16"/>
      <c r="M60" s="16"/>
      <c r="N60" s="16"/>
      <c r="O60" s="30">
        <v>0</v>
      </c>
      <c r="P60" s="30">
        <v>0</v>
      </c>
      <c r="Q60" s="16"/>
      <c r="R60" s="30">
        <v>0</v>
      </c>
      <c r="S60" s="30">
        <v>0</v>
      </c>
      <c r="T60" s="16"/>
      <c r="U60" s="30">
        <v>5</v>
      </c>
      <c r="V60" s="30">
        <v>0</v>
      </c>
      <c r="W60" s="30">
        <f t="shared" si="7"/>
        <v>5</v>
      </c>
      <c r="X60" s="16"/>
    </row>
    <row r="61" spans="1:24" s="19" customFormat="1" ht="19.5" customHeight="1">
      <c r="A61" s="16">
        <v>59</v>
      </c>
      <c r="B61" s="16" t="s">
        <v>87</v>
      </c>
      <c r="C61" s="26">
        <v>34</v>
      </c>
      <c r="D61" s="16">
        <v>332</v>
      </c>
      <c r="E61" s="16">
        <v>11</v>
      </c>
      <c r="F61" s="16">
        <f t="shared" si="9"/>
        <v>44</v>
      </c>
      <c r="G61" s="16"/>
      <c r="H61" s="27">
        <f t="shared" si="8"/>
        <v>40</v>
      </c>
      <c r="I61" s="30">
        <v>39</v>
      </c>
      <c r="J61" s="27"/>
      <c r="K61" s="27"/>
      <c r="L61" s="16"/>
      <c r="M61" s="16"/>
      <c r="N61" s="16"/>
      <c r="O61" s="30">
        <v>0</v>
      </c>
      <c r="P61" s="30">
        <v>0</v>
      </c>
      <c r="Q61" s="16"/>
      <c r="R61" s="30">
        <v>0</v>
      </c>
      <c r="S61" s="30">
        <v>0</v>
      </c>
      <c r="T61" s="16"/>
      <c r="U61" s="30">
        <v>3</v>
      </c>
      <c r="V61" s="30">
        <v>0</v>
      </c>
      <c r="W61" s="30">
        <f t="shared" si="7"/>
        <v>3</v>
      </c>
      <c r="X61" s="16"/>
    </row>
    <row r="62" spans="1:24" s="19" customFormat="1" ht="19.5" customHeight="1">
      <c r="A62" s="16">
        <v>60</v>
      </c>
      <c r="B62" s="16" t="s">
        <v>88</v>
      </c>
      <c r="C62" s="26">
        <v>58</v>
      </c>
      <c r="D62" s="16">
        <v>783</v>
      </c>
      <c r="E62" s="16">
        <v>24</v>
      </c>
      <c r="F62" s="16">
        <f t="shared" si="9"/>
        <v>96</v>
      </c>
      <c r="G62" s="16"/>
      <c r="H62" s="27">
        <f t="shared" si="8"/>
        <v>94.33734939759036</v>
      </c>
      <c r="I62" s="30">
        <v>54</v>
      </c>
      <c r="J62" s="27"/>
      <c r="K62" s="27"/>
      <c r="L62" s="16"/>
      <c r="M62" s="16"/>
      <c r="N62" s="16"/>
      <c r="O62" s="30">
        <v>0</v>
      </c>
      <c r="P62" s="30">
        <v>0</v>
      </c>
      <c r="Q62" s="16"/>
      <c r="R62" s="30">
        <v>0</v>
      </c>
      <c r="S62" s="30">
        <v>0</v>
      </c>
      <c r="T62" s="16"/>
      <c r="U62" s="30">
        <v>3</v>
      </c>
      <c r="V62" s="30">
        <v>1</v>
      </c>
      <c r="W62" s="30">
        <f t="shared" si="7"/>
        <v>4</v>
      </c>
      <c r="X62" s="16"/>
    </row>
    <row r="63" spans="1:24" s="19" customFormat="1" ht="19.5" customHeight="1">
      <c r="A63" s="16">
        <v>61</v>
      </c>
      <c r="B63" s="16" t="s">
        <v>89</v>
      </c>
      <c r="C63" s="26">
        <v>47</v>
      </c>
      <c r="D63" s="16">
        <v>545</v>
      </c>
      <c r="E63" s="16">
        <v>18</v>
      </c>
      <c r="F63" s="16">
        <f t="shared" si="9"/>
        <v>72</v>
      </c>
      <c r="G63" s="16"/>
      <c r="H63" s="27">
        <f t="shared" si="8"/>
        <v>65.66265060240963</v>
      </c>
      <c r="I63" s="30">
        <v>41</v>
      </c>
      <c r="J63" s="27"/>
      <c r="K63" s="27"/>
      <c r="L63" s="16"/>
      <c r="M63" s="16"/>
      <c r="N63" s="16"/>
      <c r="O63" s="30">
        <v>0</v>
      </c>
      <c r="P63" s="30">
        <v>0</v>
      </c>
      <c r="Q63" s="16"/>
      <c r="R63" s="30">
        <v>0</v>
      </c>
      <c r="S63" s="30">
        <v>1</v>
      </c>
      <c r="T63" s="16"/>
      <c r="U63" s="30">
        <v>7</v>
      </c>
      <c r="V63" s="30">
        <v>0</v>
      </c>
      <c r="W63" s="30">
        <f t="shared" si="7"/>
        <v>7</v>
      </c>
      <c r="X63" s="16"/>
    </row>
    <row r="64" spans="1:24" s="19" customFormat="1" ht="19.5" customHeight="1">
      <c r="A64" s="16">
        <v>62</v>
      </c>
      <c r="B64" s="16" t="s">
        <v>90</v>
      </c>
      <c r="C64" s="26">
        <v>66</v>
      </c>
      <c r="D64" s="16">
        <v>811</v>
      </c>
      <c r="E64" s="16">
        <v>27</v>
      </c>
      <c r="F64" s="16">
        <f t="shared" si="9"/>
        <v>108</v>
      </c>
      <c r="G64" s="16"/>
      <c r="H64" s="27">
        <f t="shared" si="8"/>
        <v>97.71084337349397</v>
      </c>
      <c r="I64" s="30">
        <v>64</v>
      </c>
      <c r="J64" s="27"/>
      <c r="K64" s="27"/>
      <c r="L64" s="16"/>
      <c r="M64" s="16"/>
      <c r="N64" s="16"/>
      <c r="O64" s="30"/>
      <c r="P64" s="30"/>
      <c r="Q64" s="16"/>
      <c r="R64" s="30"/>
      <c r="S64" s="30"/>
      <c r="T64" s="16"/>
      <c r="U64" s="30">
        <v>2</v>
      </c>
      <c r="V64" s="30">
        <v>0</v>
      </c>
      <c r="W64" s="30">
        <f t="shared" si="7"/>
        <v>2</v>
      </c>
      <c r="X64" s="16"/>
    </row>
    <row r="65" spans="1:24" s="19" customFormat="1" ht="19.5" customHeight="1">
      <c r="A65" s="16">
        <v>63</v>
      </c>
      <c r="B65" s="16" t="s">
        <v>91</v>
      </c>
      <c r="C65" s="26">
        <v>32</v>
      </c>
      <c r="D65" s="16">
        <v>313</v>
      </c>
      <c r="E65" s="16">
        <v>9</v>
      </c>
      <c r="F65" s="16">
        <f t="shared" si="9"/>
        <v>36</v>
      </c>
      <c r="G65" s="16"/>
      <c r="H65" s="27">
        <f t="shared" si="8"/>
        <v>37.71084337349397</v>
      </c>
      <c r="I65" s="30">
        <v>26</v>
      </c>
      <c r="J65" s="27"/>
      <c r="K65" s="27"/>
      <c r="L65" s="16"/>
      <c r="M65" s="16"/>
      <c r="N65" s="16"/>
      <c r="O65" s="30">
        <v>0</v>
      </c>
      <c r="P65" s="30">
        <v>0</v>
      </c>
      <c r="Q65" s="16"/>
      <c r="R65" s="30">
        <v>1</v>
      </c>
      <c r="S65" s="30">
        <v>0</v>
      </c>
      <c r="T65" s="16"/>
      <c r="U65" s="30">
        <v>3</v>
      </c>
      <c r="V65" s="30">
        <v>0</v>
      </c>
      <c r="W65" s="30">
        <f t="shared" si="7"/>
        <v>3</v>
      </c>
      <c r="X65" s="16"/>
    </row>
    <row r="66" spans="1:24" s="19" customFormat="1" ht="19.5" customHeight="1">
      <c r="A66" s="16">
        <v>64</v>
      </c>
      <c r="B66" s="16" t="s">
        <v>92</v>
      </c>
      <c r="C66" s="26">
        <v>42</v>
      </c>
      <c r="D66" s="16">
        <v>407</v>
      </c>
      <c r="E66" s="16">
        <v>15</v>
      </c>
      <c r="F66" s="16">
        <f t="shared" si="9"/>
        <v>60</v>
      </c>
      <c r="G66" s="16"/>
      <c r="H66" s="27">
        <f t="shared" si="8"/>
        <v>49.03614457831325</v>
      </c>
      <c r="I66" s="30">
        <v>36</v>
      </c>
      <c r="J66" s="27"/>
      <c r="K66" s="27"/>
      <c r="L66" s="16"/>
      <c r="M66" s="16"/>
      <c r="N66" s="16"/>
      <c r="O66" s="30">
        <v>0</v>
      </c>
      <c r="P66" s="30">
        <v>0</v>
      </c>
      <c r="Q66" s="16"/>
      <c r="R66" s="30">
        <v>0</v>
      </c>
      <c r="S66" s="30">
        <v>1</v>
      </c>
      <c r="T66" s="16"/>
      <c r="U66" s="30">
        <v>3</v>
      </c>
      <c r="V66" s="30">
        <v>0</v>
      </c>
      <c r="W66" s="30">
        <f t="shared" si="7"/>
        <v>3</v>
      </c>
      <c r="X66" s="16"/>
    </row>
    <row r="67" spans="1:24" s="19" customFormat="1" ht="19.5" customHeight="1">
      <c r="A67" s="16">
        <v>65</v>
      </c>
      <c r="B67" s="16" t="s">
        <v>93</v>
      </c>
      <c r="C67" s="26">
        <v>55</v>
      </c>
      <c r="D67" s="16">
        <v>617</v>
      </c>
      <c r="E67" s="16">
        <v>21</v>
      </c>
      <c r="F67" s="16">
        <f t="shared" si="9"/>
        <v>84</v>
      </c>
      <c r="G67" s="16"/>
      <c r="H67" s="27">
        <f t="shared" si="8"/>
        <v>74.33734939759036</v>
      </c>
      <c r="I67" s="30">
        <v>53</v>
      </c>
      <c r="J67" s="27"/>
      <c r="K67" s="27"/>
      <c r="L67" s="16"/>
      <c r="M67" s="16"/>
      <c r="N67" s="16"/>
      <c r="O67" s="30"/>
      <c r="P67" s="30"/>
      <c r="Q67" s="16"/>
      <c r="R67" s="30"/>
      <c r="S67" s="30"/>
      <c r="T67" s="16"/>
      <c r="U67" s="30">
        <v>4</v>
      </c>
      <c r="V67" s="30">
        <v>1</v>
      </c>
      <c r="W67" s="30">
        <f t="shared" si="7"/>
        <v>5</v>
      </c>
      <c r="X67" s="16"/>
    </row>
    <row r="68" spans="1:24" s="19" customFormat="1" ht="19.5" customHeight="1">
      <c r="A68" s="16">
        <v>66</v>
      </c>
      <c r="B68" s="16" t="s">
        <v>94</v>
      </c>
      <c r="C68" s="26">
        <v>29</v>
      </c>
      <c r="D68" s="16">
        <v>295</v>
      </c>
      <c r="E68" s="16">
        <v>9</v>
      </c>
      <c r="F68" s="16">
        <f t="shared" si="9"/>
        <v>36</v>
      </c>
      <c r="G68" s="16"/>
      <c r="H68" s="27">
        <f t="shared" si="8"/>
        <v>35.54216867469879</v>
      </c>
      <c r="I68" s="30">
        <v>26</v>
      </c>
      <c r="J68" s="27"/>
      <c r="K68" s="27"/>
      <c r="L68" s="16"/>
      <c r="M68" s="16"/>
      <c r="N68" s="16"/>
      <c r="O68" s="30">
        <v>0</v>
      </c>
      <c r="P68" s="30">
        <v>0</v>
      </c>
      <c r="Q68" s="16"/>
      <c r="R68" s="30">
        <v>0</v>
      </c>
      <c r="S68" s="30">
        <v>0</v>
      </c>
      <c r="T68" s="16"/>
      <c r="U68" s="30">
        <v>0</v>
      </c>
      <c r="V68" s="30">
        <v>0</v>
      </c>
      <c r="W68" s="30">
        <f aca="true" t="shared" si="10" ref="W68:W88">U68+V68</f>
        <v>0</v>
      </c>
      <c r="X68" s="16"/>
    </row>
    <row r="69" spans="1:24" s="19" customFormat="1" ht="19.5" customHeight="1">
      <c r="A69" s="16">
        <v>67</v>
      </c>
      <c r="B69" s="16" t="s">
        <v>95</v>
      </c>
      <c r="C69" s="26">
        <v>30</v>
      </c>
      <c r="D69" s="16">
        <v>392</v>
      </c>
      <c r="E69" s="16">
        <v>12</v>
      </c>
      <c r="F69" s="16">
        <f t="shared" si="9"/>
        <v>48</v>
      </c>
      <c r="G69" s="16"/>
      <c r="H69" s="27">
        <f t="shared" si="8"/>
        <v>47.2289156626506</v>
      </c>
      <c r="I69" s="30">
        <v>29</v>
      </c>
      <c r="J69" s="27"/>
      <c r="K69" s="27"/>
      <c r="L69" s="16"/>
      <c r="M69" s="16"/>
      <c r="N69" s="16"/>
      <c r="O69" s="30">
        <v>0</v>
      </c>
      <c r="P69" s="30">
        <v>0</v>
      </c>
      <c r="Q69" s="16"/>
      <c r="R69" s="30">
        <v>0</v>
      </c>
      <c r="S69" s="30">
        <v>0</v>
      </c>
      <c r="T69" s="16"/>
      <c r="U69" s="30">
        <v>6</v>
      </c>
      <c r="V69" s="30">
        <v>0</v>
      </c>
      <c r="W69" s="30">
        <f t="shared" si="10"/>
        <v>6</v>
      </c>
      <c r="X69" s="16"/>
    </row>
    <row r="70" spans="1:24" s="19" customFormat="1" ht="19.5" customHeight="1">
      <c r="A70" s="16">
        <v>68</v>
      </c>
      <c r="B70" s="16" t="s">
        <v>96</v>
      </c>
      <c r="C70" s="26">
        <v>40</v>
      </c>
      <c r="D70" s="16">
        <v>441</v>
      </c>
      <c r="E70" s="16">
        <v>15</v>
      </c>
      <c r="F70" s="16">
        <f t="shared" si="9"/>
        <v>60</v>
      </c>
      <c r="G70" s="16"/>
      <c r="H70" s="27">
        <f t="shared" si="8"/>
        <v>53.132530120481924</v>
      </c>
      <c r="I70" s="30">
        <v>39</v>
      </c>
      <c r="J70" s="27"/>
      <c r="K70" s="27"/>
      <c r="L70" s="16"/>
      <c r="M70" s="16"/>
      <c r="N70" s="16"/>
      <c r="O70" s="30">
        <v>0</v>
      </c>
      <c r="P70" s="30">
        <v>0</v>
      </c>
      <c r="Q70" s="16"/>
      <c r="R70" s="30">
        <v>0</v>
      </c>
      <c r="S70" s="30">
        <v>1</v>
      </c>
      <c r="T70" s="16"/>
      <c r="U70" s="30">
        <v>3</v>
      </c>
      <c r="V70" s="30">
        <v>0</v>
      </c>
      <c r="W70" s="30">
        <f t="shared" si="10"/>
        <v>3</v>
      </c>
      <c r="X70" s="16"/>
    </row>
    <row r="71" spans="1:24" s="19" customFormat="1" ht="19.5" customHeight="1">
      <c r="A71" s="16">
        <v>69</v>
      </c>
      <c r="B71" s="16" t="s">
        <v>97</v>
      </c>
      <c r="C71" s="26">
        <v>43</v>
      </c>
      <c r="D71" s="16">
        <v>510</v>
      </c>
      <c r="E71" s="16">
        <v>15</v>
      </c>
      <c r="F71" s="16">
        <f t="shared" si="9"/>
        <v>60</v>
      </c>
      <c r="G71" s="16"/>
      <c r="H71" s="27">
        <f t="shared" si="8"/>
        <v>61.44578313253012</v>
      </c>
      <c r="I71" s="30">
        <v>40</v>
      </c>
      <c r="J71" s="27"/>
      <c r="K71" s="27"/>
      <c r="L71" s="16"/>
      <c r="M71" s="16"/>
      <c r="N71" s="16"/>
      <c r="O71" s="30">
        <v>0</v>
      </c>
      <c r="P71" s="30">
        <v>0</v>
      </c>
      <c r="Q71" s="16"/>
      <c r="R71" s="30">
        <v>0</v>
      </c>
      <c r="S71" s="30">
        <v>0</v>
      </c>
      <c r="T71" s="16"/>
      <c r="U71" s="30">
        <v>1</v>
      </c>
      <c r="V71" s="30">
        <v>0</v>
      </c>
      <c r="W71" s="30">
        <f t="shared" si="10"/>
        <v>1</v>
      </c>
      <c r="X71" s="16"/>
    </row>
    <row r="72" spans="1:24" s="19" customFormat="1" ht="19.5" customHeight="1">
      <c r="A72" s="16">
        <v>70</v>
      </c>
      <c r="B72" s="16" t="s">
        <v>98</v>
      </c>
      <c r="C72" s="26">
        <v>43</v>
      </c>
      <c r="D72" s="16">
        <v>423</v>
      </c>
      <c r="E72" s="16">
        <v>14</v>
      </c>
      <c r="F72" s="16">
        <f t="shared" si="9"/>
        <v>56</v>
      </c>
      <c r="G72" s="16"/>
      <c r="H72" s="27">
        <f t="shared" si="8"/>
        <v>50.963855421686745</v>
      </c>
      <c r="I72" s="30">
        <v>41</v>
      </c>
      <c r="J72" s="27"/>
      <c r="K72" s="27"/>
      <c r="L72" s="16"/>
      <c r="M72" s="16"/>
      <c r="N72" s="16"/>
      <c r="O72" s="30">
        <v>0</v>
      </c>
      <c r="P72" s="30">
        <v>0</v>
      </c>
      <c r="Q72" s="16"/>
      <c r="R72" s="30">
        <v>0</v>
      </c>
      <c r="S72" s="30">
        <v>0</v>
      </c>
      <c r="T72" s="16"/>
      <c r="U72" s="30">
        <v>1</v>
      </c>
      <c r="V72" s="30">
        <v>0</v>
      </c>
      <c r="W72" s="30">
        <f t="shared" si="10"/>
        <v>1</v>
      </c>
      <c r="X72" s="16"/>
    </row>
    <row r="73" spans="1:24" s="19" customFormat="1" ht="19.5" customHeight="1">
      <c r="A73" s="16">
        <v>71</v>
      </c>
      <c r="B73" s="16" t="s">
        <v>99</v>
      </c>
      <c r="C73" s="26">
        <v>46</v>
      </c>
      <c r="D73" s="16">
        <v>478</v>
      </c>
      <c r="E73" s="16">
        <v>17</v>
      </c>
      <c r="F73" s="16">
        <f t="shared" si="9"/>
        <v>68</v>
      </c>
      <c r="G73" s="16"/>
      <c r="H73" s="27">
        <f t="shared" si="8"/>
        <v>57.59036144578313</v>
      </c>
      <c r="I73" s="30">
        <v>43</v>
      </c>
      <c r="J73" s="27"/>
      <c r="K73" s="27"/>
      <c r="L73" s="16"/>
      <c r="M73" s="16"/>
      <c r="N73" s="16"/>
      <c r="O73" s="30">
        <v>1</v>
      </c>
      <c r="P73" s="30">
        <v>0</v>
      </c>
      <c r="Q73" s="16"/>
      <c r="R73" s="30">
        <v>0</v>
      </c>
      <c r="S73" s="30">
        <v>0</v>
      </c>
      <c r="T73" s="16"/>
      <c r="U73" s="30">
        <v>4</v>
      </c>
      <c r="V73" s="30"/>
      <c r="W73" s="30">
        <f t="shared" si="10"/>
        <v>4</v>
      </c>
      <c r="X73" s="16"/>
    </row>
    <row r="74" spans="1:24" s="19" customFormat="1" ht="19.5" customHeight="1">
      <c r="A74" s="16">
        <v>72</v>
      </c>
      <c r="B74" s="16" t="s">
        <v>100</v>
      </c>
      <c r="C74" s="26">
        <v>50</v>
      </c>
      <c r="D74" s="16"/>
      <c r="E74" s="16"/>
      <c r="F74" s="16"/>
      <c r="G74" s="16"/>
      <c r="H74" s="27">
        <f t="shared" si="8"/>
        <v>0</v>
      </c>
      <c r="I74" s="30">
        <v>45</v>
      </c>
      <c r="J74" s="27"/>
      <c r="K74" s="27"/>
      <c r="L74" s="16"/>
      <c r="M74" s="16"/>
      <c r="N74" s="16"/>
      <c r="O74" s="30">
        <v>1</v>
      </c>
      <c r="P74" s="30">
        <v>1</v>
      </c>
      <c r="Q74" s="16"/>
      <c r="R74" s="30">
        <v>0</v>
      </c>
      <c r="S74" s="30">
        <v>0</v>
      </c>
      <c r="T74" s="16"/>
      <c r="U74" s="30">
        <v>3</v>
      </c>
      <c r="V74" s="30"/>
      <c r="W74" s="30">
        <f t="shared" si="10"/>
        <v>3</v>
      </c>
      <c r="X74" s="16"/>
    </row>
    <row r="75" spans="1:24" s="19" customFormat="1" ht="19.5" customHeight="1">
      <c r="A75" s="16">
        <v>73</v>
      </c>
      <c r="B75" s="16" t="s">
        <v>101</v>
      </c>
      <c r="C75" s="26">
        <v>60</v>
      </c>
      <c r="D75" s="16"/>
      <c r="E75" s="16"/>
      <c r="F75" s="16"/>
      <c r="G75" s="16"/>
      <c r="H75" s="27">
        <f t="shared" si="8"/>
        <v>0</v>
      </c>
      <c r="I75" s="30">
        <v>57</v>
      </c>
      <c r="J75" s="27"/>
      <c r="K75" s="27"/>
      <c r="L75" s="16"/>
      <c r="M75" s="16"/>
      <c r="N75" s="16"/>
      <c r="O75" s="30">
        <v>0</v>
      </c>
      <c r="P75" s="30">
        <v>0</v>
      </c>
      <c r="Q75" s="16"/>
      <c r="R75" s="30">
        <v>1</v>
      </c>
      <c r="S75" s="30">
        <v>0</v>
      </c>
      <c r="T75" s="16"/>
      <c r="U75" s="30">
        <v>2</v>
      </c>
      <c r="V75" s="30">
        <v>0</v>
      </c>
      <c r="W75" s="30">
        <f t="shared" si="10"/>
        <v>2</v>
      </c>
      <c r="X75" s="16" t="s">
        <v>102</v>
      </c>
    </row>
    <row r="76" spans="1:24" s="19" customFormat="1" ht="19.5" customHeight="1">
      <c r="A76" s="16">
        <v>74</v>
      </c>
      <c r="B76" s="16" t="s">
        <v>103</v>
      </c>
      <c r="C76" s="26">
        <v>52</v>
      </c>
      <c r="D76" s="16"/>
      <c r="E76" s="16"/>
      <c r="F76" s="16"/>
      <c r="G76" s="16"/>
      <c r="H76" s="27">
        <f t="shared" si="8"/>
        <v>0</v>
      </c>
      <c r="I76" s="30">
        <v>49</v>
      </c>
      <c r="J76" s="27"/>
      <c r="K76" s="27"/>
      <c r="L76" s="16"/>
      <c r="M76" s="16"/>
      <c r="N76" s="16"/>
      <c r="O76" s="30">
        <v>0</v>
      </c>
      <c r="P76" s="30">
        <v>0</v>
      </c>
      <c r="Q76" s="16"/>
      <c r="R76" s="30">
        <v>0</v>
      </c>
      <c r="S76" s="30">
        <v>0</v>
      </c>
      <c r="T76" s="16"/>
      <c r="U76" s="30">
        <v>1</v>
      </c>
      <c r="V76" s="30">
        <v>0</v>
      </c>
      <c r="W76" s="30">
        <f t="shared" si="10"/>
        <v>1</v>
      </c>
      <c r="X76" s="16"/>
    </row>
    <row r="77" spans="1:24" s="19" customFormat="1" ht="19.5" customHeight="1">
      <c r="A77" s="16">
        <v>75</v>
      </c>
      <c r="B77" s="16" t="s">
        <v>104</v>
      </c>
      <c r="C77" s="26">
        <v>12</v>
      </c>
      <c r="D77" s="16">
        <v>72</v>
      </c>
      <c r="E77" s="16">
        <v>3</v>
      </c>
      <c r="F77" s="16"/>
      <c r="G77" s="16"/>
      <c r="H77" s="27">
        <f t="shared" si="8"/>
        <v>8.674698795180722</v>
      </c>
      <c r="I77" s="30">
        <v>8</v>
      </c>
      <c r="J77" s="27"/>
      <c r="K77" s="27"/>
      <c r="L77" s="16"/>
      <c r="M77" s="16"/>
      <c r="N77" s="16"/>
      <c r="O77" s="30"/>
      <c r="P77" s="30"/>
      <c r="Q77" s="16"/>
      <c r="R77" s="30">
        <v>3</v>
      </c>
      <c r="S77" s="30">
        <v>1</v>
      </c>
      <c r="T77" s="16"/>
      <c r="U77" s="30">
        <v>6</v>
      </c>
      <c r="V77" s="30">
        <v>0</v>
      </c>
      <c r="W77" s="30">
        <f t="shared" si="10"/>
        <v>6</v>
      </c>
      <c r="X77" s="16"/>
    </row>
    <row r="78" spans="1:24" s="19" customFormat="1" ht="19.5" customHeight="1">
      <c r="A78" s="16">
        <v>76</v>
      </c>
      <c r="B78" s="16" t="s">
        <v>105</v>
      </c>
      <c r="C78" s="26">
        <v>373</v>
      </c>
      <c r="D78" s="16"/>
      <c r="E78" s="16"/>
      <c r="F78" s="16">
        <f>E78*5.2</f>
        <v>0</v>
      </c>
      <c r="G78" s="16"/>
      <c r="H78" s="27"/>
      <c r="I78" s="30">
        <v>364</v>
      </c>
      <c r="J78" s="27"/>
      <c r="K78" s="27"/>
      <c r="L78" s="16"/>
      <c r="M78" s="16"/>
      <c r="N78" s="16"/>
      <c r="O78" s="30">
        <v>11</v>
      </c>
      <c r="P78" s="30">
        <v>10</v>
      </c>
      <c r="Q78" s="16"/>
      <c r="R78" s="30">
        <v>1</v>
      </c>
      <c r="S78" s="30">
        <v>1</v>
      </c>
      <c r="T78" s="16"/>
      <c r="U78" s="30">
        <v>7</v>
      </c>
      <c r="V78" s="30">
        <v>4</v>
      </c>
      <c r="W78" s="30">
        <f t="shared" si="10"/>
        <v>11</v>
      </c>
      <c r="X78" s="16"/>
    </row>
    <row r="79" spans="1:24" s="19" customFormat="1" ht="19.5" customHeight="1">
      <c r="A79" s="16">
        <v>77</v>
      </c>
      <c r="B79" s="16" t="s">
        <v>106</v>
      </c>
      <c r="C79" s="26">
        <v>84</v>
      </c>
      <c r="D79" s="16"/>
      <c r="E79" s="16"/>
      <c r="F79" s="16"/>
      <c r="G79" s="16"/>
      <c r="H79" s="27"/>
      <c r="I79" s="30">
        <v>77</v>
      </c>
      <c r="J79" s="27"/>
      <c r="K79" s="27"/>
      <c r="L79" s="16"/>
      <c r="M79" s="16"/>
      <c r="N79" s="16"/>
      <c r="O79" s="30">
        <v>1</v>
      </c>
      <c r="P79" s="30">
        <v>1</v>
      </c>
      <c r="Q79" s="16"/>
      <c r="R79" s="30">
        <v>0</v>
      </c>
      <c r="S79" s="30">
        <v>0</v>
      </c>
      <c r="T79" s="16"/>
      <c r="U79" s="30">
        <v>6</v>
      </c>
      <c r="V79" s="30">
        <v>0</v>
      </c>
      <c r="W79" s="30">
        <f t="shared" si="10"/>
        <v>6</v>
      </c>
      <c r="X79" s="16"/>
    </row>
    <row r="80" spans="1:24" s="19" customFormat="1" ht="19.5" customHeight="1">
      <c r="A80" s="16">
        <v>78</v>
      </c>
      <c r="B80" s="16" t="s">
        <v>107</v>
      </c>
      <c r="C80" s="26">
        <v>32</v>
      </c>
      <c r="D80" s="16"/>
      <c r="E80" s="16"/>
      <c r="F80" s="16"/>
      <c r="G80" s="16"/>
      <c r="H80" s="27"/>
      <c r="I80" s="30">
        <v>29</v>
      </c>
      <c r="J80" s="27"/>
      <c r="K80" s="27"/>
      <c r="L80" s="16"/>
      <c r="M80" s="16"/>
      <c r="N80" s="16"/>
      <c r="O80" s="30">
        <v>1</v>
      </c>
      <c r="P80" s="30">
        <v>0</v>
      </c>
      <c r="Q80" s="16"/>
      <c r="R80" s="30">
        <v>0</v>
      </c>
      <c r="S80" s="30">
        <v>0</v>
      </c>
      <c r="T80" s="16"/>
      <c r="U80" s="30">
        <v>2</v>
      </c>
      <c r="V80" s="30">
        <v>0</v>
      </c>
      <c r="W80" s="30">
        <f t="shared" si="10"/>
        <v>2</v>
      </c>
      <c r="X80" s="16"/>
    </row>
    <row r="81" spans="1:24" s="19" customFormat="1" ht="19.5" customHeight="1">
      <c r="A81" s="16">
        <v>79</v>
      </c>
      <c r="B81" s="16" t="s">
        <v>108</v>
      </c>
      <c r="C81" s="26">
        <v>25</v>
      </c>
      <c r="D81" s="16"/>
      <c r="E81" s="16"/>
      <c r="F81" s="16"/>
      <c r="G81" s="16"/>
      <c r="H81" s="27"/>
      <c r="I81" s="30">
        <v>21</v>
      </c>
      <c r="J81" s="27"/>
      <c r="K81" s="27"/>
      <c r="L81" s="16"/>
      <c r="M81" s="16"/>
      <c r="N81" s="16"/>
      <c r="O81" s="30">
        <v>0</v>
      </c>
      <c r="P81" s="30">
        <v>2</v>
      </c>
      <c r="Q81" s="16"/>
      <c r="R81" s="30">
        <v>0</v>
      </c>
      <c r="S81" s="30">
        <v>0</v>
      </c>
      <c r="T81" s="16"/>
      <c r="U81" s="30">
        <v>2</v>
      </c>
      <c r="V81" s="30">
        <v>0</v>
      </c>
      <c r="W81" s="30">
        <f t="shared" si="10"/>
        <v>2</v>
      </c>
      <c r="X81" s="16"/>
    </row>
    <row r="82" spans="1:24" s="19" customFormat="1" ht="19.5" customHeight="1">
      <c r="A82" s="16">
        <v>80</v>
      </c>
      <c r="B82" s="16" t="s">
        <v>109</v>
      </c>
      <c r="C82" s="26">
        <v>33</v>
      </c>
      <c r="D82" s="16">
        <v>98</v>
      </c>
      <c r="E82" s="16">
        <v>4</v>
      </c>
      <c r="F82" s="16"/>
      <c r="G82" s="16"/>
      <c r="H82" s="27"/>
      <c r="I82" s="30">
        <v>28</v>
      </c>
      <c r="J82" s="27"/>
      <c r="K82" s="27"/>
      <c r="L82" s="16"/>
      <c r="M82" s="16"/>
      <c r="N82" s="16"/>
      <c r="O82" s="30">
        <v>0</v>
      </c>
      <c r="P82" s="30">
        <v>0</v>
      </c>
      <c r="Q82" s="16"/>
      <c r="R82" s="30">
        <v>0</v>
      </c>
      <c r="S82" s="30">
        <v>0</v>
      </c>
      <c r="T82" s="16"/>
      <c r="U82" s="30">
        <v>3</v>
      </c>
      <c r="V82" s="30">
        <v>0</v>
      </c>
      <c r="W82" s="30">
        <f t="shared" si="10"/>
        <v>3</v>
      </c>
      <c r="X82" s="16"/>
    </row>
    <row r="83" spans="1:24" s="19" customFormat="1" ht="19.5" customHeight="1">
      <c r="A83" s="16">
        <v>81</v>
      </c>
      <c r="B83" s="16" t="s">
        <v>110</v>
      </c>
      <c r="C83" s="26">
        <v>130</v>
      </c>
      <c r="D83" s="16"/>
      <c r="E83" s="16"/>
      <c r="F83" s="16"/>
      <c r="G83" s="16"/>
      <c r="H83" s="27"/>
      <c r="I83" s="30">
        <v>125</v>
      </c>
      <c r="J83" s="27"/>
      <c r="K83" s="27"/>
      <c r="L83" s="16"/>
      <c r="M83" s="16"/>
      <c r="N83" s="16"/>
      <c r="O83" s="30">
        <v>3</v>
      </c>
      <c r="P83" s="30">
        <v>2</v>
      </c>
      <c r="Q83" s="16"/>
      <c r="R83" s="30">
        <v>0</v>
      </c>
      <c r="S83" s="30">
        <v>0</v>
      </c>
      <c r="T83" s="16"/>
      <c r="U83" s="30">
        <v>0</v>
      </c>
      <c r="V83" s="30">
        <v>1</v>
      </c>
      <c r="W83" s="30">
        <f t="shared" si="10"/>
        <v>1</v>
      </c>
      <c r="X83" s="16"/>
    </row>
    <row r="84" spans="1:24" s="19" customFormat="1" ht="19.5" customHeight="1">
      <c r="A84" s="16">
        <v>82</v>
      </c>
      <c r="B84" s="33" t="s">
        <v>111</v>
      </c>
      <c r="C84" s="34">
        <v>58</v>
      </c>
      <c r="D84" s="33"/>
      <c r="E84" s="33"/>
      <c r="F84" s="33"/>
      <c r="G84" s="33"/>
      <c r="H84" s="35"/>
      <c r="I84" s="36">
        <v>58</v>
      </c>
      <c r="J84" s="27"/>
      <c r="K84" s="27"/>
      <c r="L84" s="33"/>
      <c r="M84" s="33"/>
      <c r="N84" s="33"/>
      <c r="O84" s="36">
        <v>1</v>
      </c>
      <c r="P84" s="36">
        <v>0</v>
      </c>
      <c r="Q84" s="37"/>
      <c r="R84" s="36">
        <v>1</v>
      </c>
      <c r="S84" s="36">
        <v>0</v>
      </c>
      <c r="T84" s="33"/>
      <c r="U84" s="38">
        <v>2</v>
      </c>
      <c r="V84" s="38">
        <v>0</v>
      </c>
      <c r="W84" s="30">
        <f t="shared" si="10"/>
        <v>2</v>
      </c>
      <c r="X84" s="16"/>
    </row>
    <row r="85" spans="1:24" s="19" customFormat="1" ht="19.5" customHeight="1">
      <c r="A85" s="16">
        <v>83</v>
      </c>
      <c r="B85" s="33" t="s">
        <v>112</v>
      </c>
      <c r="C85" s="34">
        <v>4</v>
      </c>
      <c r="D85" s="33"/>
      <c r="E85" s="33"/>
      <c r="F85" s="33"/>
      <c r="G85" s="33"/>
      <c r="H85" s="35"/>
      <c r="I85" s="36">
        <v>0</v>
      </c>
      <c r="J85" s="27"/>
      <c r="K85" s="27"/>
      <c r="L85" s="33"/>
      <c r="M85" s="33"/>
      <c r="N85" s="33"/>
      <c r="O85" s="36">
        <v>2</v>
      </c>
      <c r="P85" s="36">
        <v>2</v>
      </c>
      <c r="Q85" s="37"/>
      <c r="R85" s="36">
        <v>0</v>
      </c>
      <c r="S85" s="36">
        <v>0</v>
      </c>
      <c r="T85" s="33"/>
      <c r="U85" s="38">
        <v>1</v>
      </c>
      <c r="V85" s="38">
        <v>0</v>
      </c>
      <c r="W85" s="30">
        <f t="shared" si="10"/>
        <v>1</v>
      </c>
      <c r="X85" s="16"/>
    </row>
    <row r="86" spans="1:24" s="19" customFormat="1" ht="19.5" customHeight="1">
      <c r="A86" s="16">
        <v>84</v>
      </c>
      <c r="B86" s="33" t="s">
        <v>113</v>
      </c>
      <c r="C86" s="34">
        <v>5</v>
      </c>
      <c r="D86" s="33"/>
      <c r="E86" s="33"/>
      <c r="F86" s="33"/>
      <c r="G86" s="33"/>
      <c r="H86" s="35"/>
      <c r="I86" s="36">
        <v>0</v>
      </c>
      <c r="J86" s="27"/>
      <c r="K86" s="27"/>
      <c r="L86" s="33"/>
      <c r="M86" s="33"/>
      <c r="N86" s="33"/>
      <c r="O86" s="36">
        <v>0</v>
      </c>
      <c r="P86" s="36">
        <v>0</v>
      </c>
      <c r="Q86" s="37"/>
      <c r="R86" s="36">
        <v>0</v>
      </c>
      <c r="S86" s="36">
        <v>0</v>
      </c>
      <c r="T86" s="33"/>
      <c r="U86" s="38">
        <v>1</v>
      </c>
      <c r="V86" s="38">
        <v>0</v>
      </c>
      <c r="W86" s="30">
        <f t="shared" si="10"/>
        <v>1</v>
      </c>
      <c r="X86" s="16"/>
    </row>
    <row r="87" spans="1:24" s="19" customFormat="1" ht="19.5" customHeight="1">
      <c r="A87" s="16">
        <v>85</v>
      </c>
      <c r="B87" s="33" t="s">
        <v>114</v>
      </c>
      <c r="C87" s="34">
        <v>48</v>
      </c>
      <c r="D87" s="33"/>
      <c r="E87" s="33"/>
      <c r="F87" s="33"/>
      <c r="G87" s="33"/>
      <c r="H87" s="35"/>
      <c r="I87" s="36">
        <v>36</v>
      </c>
      <c r="J87" s="27"/>
      <c r="K87" s="27"/>
      <c r="L87" s="33"/>
      <c r="M87" s="33"/>
      <c r="N87" s="33"/>
      <c r="O87" s="36">
        <v>6</v>
      </c>
      <c r="P87" s="36">
        <v>4</v>
      </c>
      <c r="Q87" s="37"/>
      <c r="R87" s="36">
        <v>2</v>
      </c>
      <c r="S87" s="36">
        <v>0</v>
      </c>
      <c r="T87" s="33"/>
      <c r="U87" s="38">
        <v>0</v>
      </c>
      <c r="V87" s="38">
        <v>2</v>
      </c>
      <c r="W87" s="30">
        <f t="shared" si="10"/>
        <v>2</v>
      </c>
      <c r="X87" s="16"/>
    </row>
    <row r="88" spans="1:24" s="19" customFormat="1" ht="19.5" customHeight="1">
      <c r="A88" s="16">
        <v>86</v>
      </c>
      <c r="B88" s="16" t="s">
        <v>115</v>
      </c>
      <c r="C88" s="26">
        <v>142</v>
      </c>
      <c r="D88" s="16"/>
      <c r="E88" s="16"/>
      <c r="F88" s="16">
        <f>E88*5.2</f>
        <v>0</v>
      </c>
      <c r="G88" s="16"/>
      <c r="H88" s="27"/>
      <c r="I88" s="30"/>
      <c r="J88" s="27"/>
      <c r="K88" s="27"/>
      <c r="L88" s="16"/>
      <c r="M88" s="16"/>
      <c r="N88" s="16"/>
      <c r="O88" s="30"/>
      <c r="P88" s="30"/>
      <c r="Q88" s="16"/>
      <c r="R88" s="30"/>
      <c r="S88" s="30"/>
      <c r="T88" s="16"/>
      <c r="U88" s="30"/>
      <c r="V88" s="30"/>
      <c r="W88" s="30">
        <f t="shared" si="10"/>
        <v>0</v>
      </c>
      <c r="X88" s="16"/>
    </row>
    <row r="89" spans="1:24" s="19" customFormat="1" ht="19.5" customHeight="1">
      <c r="A89" s="42" t="s">
        <v>116</v>
      </c>
      <c r="B89" s="42"/>
      <c r="C89" s="26">
        <f>SUM(C3:C88)</f>
        <v>7100</v>
      </c>
      <c r="D89" s="16">
        <f>SUM(D3:D88)</f>
        <v>56777</v>
      </c>
      <c r="E89" s="16">
        <f>SUM(E3:E88)</f>
        <v>1602</v>
      </c>
      <c r="F89" s="16">
        <f>SUM(F3:F88)</f>
        <v>6146.800000000001</v>
      </c>
      <c r="G89" s="16">
        <f>SUM(G3:G88)</f>
        <v>0</v>
      </c>
      <c r="H89" s="27"/>
      <c r="I89" s="30">
        <f>SUM(I3:I88)</f>
        <v>6615</v>
      </c>
      <c r="J89" s="27">
        <f>D89/I89</f>
        <v>8.583068783068782</v>
      </c>
      <c r="K89" s="27" t="e">
        <f>D89/#REF!</f>
        <v>#REF!</v>
      </c>
      <c r="L89" s="16">
        <f aca="true" t="shared" si="11" ref="L89:W89">SUM(L3:L88)</f>
        <v>0</v>
      </c>
      <c r="M89" s="16">
        <f t="shared" si="11"/>
        <v>0</v>
      </c>
      <c r="N89" s="16">
        <f t="shared" si="11"/>
        <v>0</v>
      </c>
      <c r="O89" s="30">
        <f t="shared" si="11"/>
        <v>114</v>
      </c>
      <c r="P89" s="30">
        <f t="shared" si="11"/>
        <v>95</v>
      </c>
      <c r="Q89" s="16">
        <f t="shared" si="11"/>
        <v>0</v>
      </c>
      <c r="R89" s="30">
        <f t="shared" si="11"/>
        <v>30</v>
      </c>
      <c r="S89" s="30">
        <f t="shared" si="11"/>
        <v>32</v>
      </c>
      <c r="T89" s="16">
        <f t="shared" si="11"/>
        <v>0</v>
      </c>
      <c r="U89" s="30">
        <f t="shared" si="11"/>
        <v>353</v>
      </c>
      <c r="V89" s="30">
        <f t="shared" si="11"/>
        <v>24</v>
      </c>
      <c r="W89" s="30">
        <f t="shared" si="11"/>
        <v>377</v>
      </c>
      <c r="X89" s="16"/>
    </row>
  </sheetData>
  <sheetProtection/>
  <mergeCells count="3">
    <mergeCell ref="A1:X1"/>
    <mergeCell ref="A89:B89"/>
    <mergeCell ref="C9:C10"/>
  </mergeCells>
  <printOptions/>
  <pageMargins left="0.03888888888888889" right="0.03888888888888889" top="0.07847222222222222" bottom="0.03888888888888889" header="0.5111111111111111" footer="0.5111111111111111"/>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I34"/>
  <sheetViews>
    <sheetView tabSelected="1" zoomScaleSheetLayoutView="100" zoomScalePageLayoutView="0" workbookViewId="0" topLeftCell="A1">
      <selection activeCell="E8" sqref="E8"/>
    </sheetView>
  </sheetViews>
  <sheetFormatPr defaultColWidth="9.00390625" defaultRowHeight="14.25"/>
  <cols>
    <col min="1" max="1" width="5.75390625" style="0" customWidth="1"/>
    <col min="2" max="2" width="12.75390625" style="0" customWidth="1"/>
    <col min="3" max="3" width="21.00390625" style="0" customWidth="1"/>
    <col min="4" max="4" width="6.75390625" style="0" customWidth="1"/>
    <col min="5" max="5" width="21.75390625" style="0" customWidth="1"/>
    <col min="6" max="6" width="10.50390625" style="0" customWidth="1"/>
    <col min="8" max="8" width="14.75390625" style="0" customWidth="1"/>
    <col min="9" max="9" width="28.125" style="0" customWidth="1"/>
  </cols>
  <sheetData>
    <row r="1" spans="1:9" ht="14.25">
      <c r="A1" s="44" t="s">
        <v>147</v>
      </c>
      <c r="B1" s="44"/>
      <c r="C1" s="44"/>
      <c r="D1" s="44"/>
      <c r="E1" s="44"/>
      <c r="F1" s="44"/>
      <c r="G1" s="44"/>
      <c r="H1" s="44"/>
      <c r="I1" s="44"/>
    </row>
    <row r="2" spans="1:9" ht="14.25">
      <c r="A2" s="45"/>
      <c r="B2" s="45"/>
      <c r="C2" s="45"/>
      <c r="D2" s="45"/>
      <c r="E2" s="45"/>
      <c r="F2" s="45"/>
      <c r="G2" s="45"/>
      <c r="H2" s="45"/>
      <c r="I2" s="45"/>
    </row>
    <row r="3" spans="1:9" s="1" customFormat="1" ht="30" customHeight="1">
      <c r="A3" s="2" t="s">
        <v>1</v>
      </c>
      <c r="B3" s="2" t="s">
        <v>148</v>
      </c>
      <c r="C3" s="2" t="s">
        <v>149</v>
      </c>
      <c r="D3" s="2" t="s">
        <v>150</v>
      </c>
      <c r="E3" s="2" t="s">
        <v>151</v>
      </c>
      <c r="F3" s="2" t="s">
        <v>152</v>
      </c>
      <c r="G3" s="2" t="s">
        <v>153</v>
      </c>
      <c r="H3" s="2" t="s">
        <v>154</v>
      </c>
      <c r="I3" s="2" t="s">
        <v>155</v>
      </c>
    </row>
    <row r="4" spans="1:9" s="1" customFormat="1" ht="24.75" customHeight="1">
      <c r="A4" s="3">
        <v>1</v>
      </c>
      <c r="B4" s="4" t="s">
        <v>117</v>
      </c>
      <c r="C4" s="4" t="s">
        <v>156</v>
      </c>
      <c r="D4" s="5">
        <v>38</v>
      </c>
      <c r="E4" s="4" t="s">
        <v>157</v>
      </c>
      <c r="F4" s="4" t="s">
        <v>158</v>
      </c>
      <c r="G4" s="4" t="s">
        <v>159</v>
      </c>
      <c r="H4" s="4" t="s">
        <v>160</v>
      </c>
      <c r="I4" s="10"/>
    </row>
    <row r="5" spans="1:9" s="1" customFormat="1" ht="24.75" customHeight="1">
      <c r="A5" s="6">
        <v>2</v>
      </c>
      <c r="B5" s="7" t="s">
        <v>118</v>
      </c>
      <c r="C5" s="7" t="s">
        <v>161</v>
      </c>
      <c r="D5" s="8">
        <v>17</v>
      </c>
      <c r="E5" s="4" t="s">
        <v>157</v>
      </c>
      <c r="F5" s="7" t="s">
        <v>162</v>
      </c>
      <c r="G5" s="7" t="s">
        <v>159</v>
      </c>
      <c r="H5" s="7" t="s">
        <v>160</v>
      </c>
      <c r="I5" s="11"/>
    </row>
    <row r="6" spans="1:9" s="1" customFormat="1" ht="45.75" customHeight="1">
      <c r="A6" s="3">
        <v>3</v>
      </c>
      <c r="B6" s="7" t="s">
        <v>119</v>
      </c>
      <c r="C6" s="7" t="s">
        <v>163</v>
      </c>
      <c r="D6" s="8">
        <v>17</v>
      </c>
      <c r="E6" s="4" t="s">
        <v>157</v>
      </c>
      <c r="F6" s="7" t="s">
        <v>164</v>
      </c>
      <c r="G6" s="7" t="s">
        <v>159</v>
      </c>
      <c r="H6" s="7" t="s">
        <v>160</v>
      </c>
      <c r="I6" s="7" t="s">
        <v>165</v>
      </c>
    </row>
    <row r="7" spans="1:9" s="1" customFormat="1" ht="24.75" customHeight="1">
      <c r="A7" s="6">
        <v>4</v>
      </c>
      <c r="B7" s="7" t="s">
        <v>120</v>
      </c>
      <c r="C7" s="7" t="s">
        <v>166</v>
      </c>
      <c r="D7" s="8">
        <v>9</v>
      </c>
      <c r="E7" s="4" t="s">
        <v>157</v>
      </c>
      <c r="F7" s="7" t="s">
        <v>167</v>
      </c>
      <c r="G7" s="7" t="s">
        <v>159</v>
      </c>
      <c r="H7" s="7" t="s">
        <v>160</v>
      </c>
      <c r="I7" s="11"/>
    </row>
    <row r="8" spans="1:9" s="1" customFormat="1" ht="24.75" customHeight="1">
      <c r="A8" s="3">
        <v>5</v>
      </c>
      <c r="B8" s="7" t="s">
        <v>121</v>
      </c>
      <c r="C8" s="7" t="s">
        <v>168</v>
      </c>
      <c r="D8" s="8">
        <v>3</v>
      </c>
      <c r="E8" s="4" t="s">
        <v>157</v>
      </c>
      <c r="F8" s="7" t="s">
        <v>169</v>
      </c>
      <c r="G8" s="7" t="s">
        <v>159</v>
      </c>
      <c r="H8" s="7" t="s">
        <v>160</v>
      </c>
      <c r="I8" s="11"/>
    </row>
    <row r="9" spans="1:9" s="1" customFormat="1" ht="24.75" customHeight="1">
      <c r="A9" s="6">
        <v>6</v>
      </c>
      <c r="B9" s="7" t="s">
        <v>122</v>
      </c>
      <c r="C9" s="7" t="s">
        <v>170</v>
      </c>
      <c r="D9" s="8">
        <v>2</v>
      </c>
      <c r="E9" s="4" t="s">
        <v>157</v>
      </c>
      <c r="F9" s="7" t="s">
        <v>171</v>
      </c>
      <c r="G9" s="7" t="s">
        <v>159</v>
      </c>
      <c r="H9" s="7" t="s">
        <v>160</v>
      </c>
      <c r="I9" s="11"/>
    </row>
    <row r="10" spans="1:9" s="1" customFormat="1" ht="24.75" customHeight="1">
      <c r="A10" s="3">
        <v>7</v>
      </c>
      <c r="B10" s="7" t="s">
        <v>123</v>
      </c>
      <c r="C10" s="7" t="s">
        <v>172</v>
      </c>
      <c r="D10" s="8">
        <v>3</v>
      </c>
      <c r="E10" s="4" t="s">
        <v>157</v>
      </c>
      <c r="F10" s="7" t="s">
        <v>173</v>
      </c>
      <c r="G10" s="7" t="s">
        <v>159</v>
      </c>
      <c r="H10" s="7" t="s">
        <v>160</v>
      </c>
      <c r="I10" s="11"/>
    </row>
    <row r="11" spans="1:9" s="1" customFormat="1" ht="24.75" customHeight="1">
      <c r="A11" s="6">
        <v>8</v>
      </c>
      <c r="B11" s="7" t="s">
        <v>124</v>
      </c>
      <c r="C11" s="7" t="s">
        <v>174</v>
      </c>
      <c r="D11" s="8">
        <v>2</v>
      </c>
      <c r="E11" s="4" t="s">
        <v>157</v>
      </c>
      <c r="F11" s="7" t="s">
        <v>175</v>
      </c>
      <c r="G11" s="7" t="s">
        <v>159</v>
      </c>
      <c r="H11" s="7" t="s">
        <v>160</v>
      </c>
      <c r="I11" s="11"/>
    </row>
    <row r="12" spans="1:9" s="1" customFormat="1" ht="24.75" customHeight="1">
      <c r="A12" s="3">
        <v>9</v>
      </c>
      <c r="B12" s="7" t="s">
        <v>125</v>
      </c>
      <c r="C12" s="7" t="s">
        <v>176</v>
      </c>
      <c r="D12" s="8">
        <v>1</v>
      </c>
      <c r="E12" s="4" t="s">
        <v>157</v>
      </c>
      <c r="F12" s="7" t="s">
        <v>177</v>
      </c>
      <c r="G12" s="7" t="s">
        <v>159</v>
      </c>
      <c r="H12" s="7" t="s">
        <v>160</v>
      </c>
      <c r="I12" s="11"/>
    </row>
    <row r="13" spans="1:9" s="1" customFormat="1" ht="24.75" customHeight="1">
      <c r="A13" s="6">
        <v>10</v>
      </c>
      <c r="B13" s="7" t="s">
        <v>126</v>
      </c>
      <c r="C13" s="7" t="s">
        <v>178</v>
      </c>
      <c r="D13" s="8">
        <v>10</v>
      </c>
      <c r="E13" s="4" t="s">
        <v>157</v>
      </c>
      <c r="F13" s="7" t="s">
        <v>179</v>
      </c>
      <c r="G13" s="7" t="s">
        <v>159</v>
      </c>
      <c r="H13" s="7" t="s">
        <v>160</v>
      </c>
      <c r="I13" s="11" t="s">
        <v>180</v>
      </c>
    </row>
    <row r="14" spans="1:9" s="1" customFormat="1" ht="24.75" customHeight="1">
      <c r="A14" s="3">
        <v>11</v>
      </c>
      <c r="B14" s="7" t="s">
        <v>127</v>
      </c>
      <c r="C14" s="7" t="s">
        <v>181</v>
      </c>
      <c r="D14" s="8">
        <v>7</v>
      </c>
      <c r="E14" s="4" t="s">
        <v>157</v>
      </c>
      <c r="F14" s="7" t="s">
        <v>182</v>
      </c>
      <c r="G14" s="7" t="s">
        <v>159</v>
      </c>
      <c r="H14" s="7" t="s">
        <v>160</v>
      </c>
      <c r="I14" s="11" t="s">
        <v>183</v>
      </c>
    </row>
    <row r="15" spans="1:9" s="1" customFormat="1" ht="24.75" customHeight="1">
      <c r="A15" s="6">
        <v>12</v>
      </c>
      <c r="B15" s="7" t="s">
        <v>128</v>
      </c>
      <c r="C15" s="7" t="s">
        <v>184</v>
      </c>
      <c r="D15" s="8">
        <v>7</v>
      </c>
      <c r="E15" s="4" t="s">
        <v>157</v>
      </c>
      <c r="F15" s="7" t="s">
        <v>185</v>
      </c>
      <c r="G15" s="7" t="s">
        <v>159</v>
      </c>
      <c r="H15" s="7" t="s">
        <v>160</v>
      </c>
      <c r="I15" s="11" t="s">
        <v>186</v>
      </c>
    </row>
    <row r="16" spans="1:9" s="1" customFormat="1" ht="24.75" customHeight="1">
      <c r="A16" s="3">
        <v>13</v>
      </c>
      <c r="B16" s="7" t="s">
        <v>129</v>
      </c>
      <c r="C16" s="7" t="s">
        <v>187</v>
      </c>
      <c r="D16" s="8">
        <v>4</v>
      </c>
      <c r="E16" s="4" t="s">
        <v>157</v>
      </c>
      <c r="F16" s="7" t="s">
        <v>188</v>
      </c>
      <c r="G16" s="7" t="s">
        <v>159</v>
      </c>
      <c r="H16" s="7" t="s">
        <v>160</v>
      </c>
      <c r="I16" s="11"/>
    </row>
    <row r="17" spans="1:9" s="1" customFormat="1" ht="24.75" customHeight="1">
      <c r="A17" s="6">
        <v>14</v>
      </c>
      <c r="B17" s="7" t="s">
        <v>130</v>
      </c>
      <c r="C17" s="7" t="s">
        <v>189</v>
      </c>
      <c r="D17" s="8">
        <v>6</v>
      </c>
      <c r="E17" s="4" t="s">
        <v>157</v>
      </c>
      <c r="F17" s="7" t="s">
        <v>190</v>
      </c>
      <c r="G17" s="7" t="s">
        <v>159</v>
      </c>
      <c r="H17" s="7" t="s">
        <v>160</v>
      </c>
      <c r="I17" s="11" t="s">
        <v>191</v>
      </c>
    </row>
    <row r="18" spans="1:9" s="1" customFormat="1" ht="24.75" customHeight="1">
      <c r="A18" s="3">
        <v>15</v>
      </c>
      <c r="B18" s="7" t="s">
        <v>131</v>
      </c>
      <c r="C18" s="7" t="s">
        <v>192</v>
      </c>
      <c r="D18" s="8">
        <v>1</v>
      </c>
      <c r="E18" s="4" t="s">
        <v>157</v>
      </c>
      <c r="F18" s="7" t="s">
        <v>193</v>
      </c>
      <c r="G18" s="7" t="s">
        <v>159</v>
      </c>
      <c r="H18" s="7" t="s">
        <v>160</v>
      </c>
      <c r="I18" s="12"/>
    </row>
    <row r="19" spans="1:9" s="1" customFormat="1" ht="40.5" customHeight="1">
      <c r="A19" s="6">
        <v>16</v>
      </c>
      <c r="B19" s="7" t="s">
        <v>132</v>
      </c>
      <c r="C19" s="7" t="s">
        <v>194</v>
      </c>
      <c r="D19" s="8">
        <v>2</v>
      </c>
      <c r="E19" s="4" t="s">
        <v>157</v>
      </c>
      <c r="F19" s="7" t="s">
        <v>195</v>
      </c>
      <c r="G19" s="7" t="s">
        <v>159</v>
      </c>
      <c r="H19" s="9" t="s">
        <v>160</v>
      </c>
      <c r="I19" s="11"/>
    </row>
    <row r="20" spans="1:9" s="1" customFormat="1" ht="24.75" customHeight="1">
      <c r="A20" s="3">
        <v>17</v>
      </c>
      <c r="B20" s="7" t="s">
        <v>133</v>
      </c>
      <c r="C20" s="7" t="s">
        <v>196</v>
      </c>
      <c r="D20" s="8">
        <v>5</v>
      </c>
      <c r="E20" s="4" t="s">
        <v>157</v>
      </c>
      <c r="F20" s="7" t="s">
        <v>197</v>
      </c>
      <c r="G20" s="7" t="s">
        <v>159</v>
      </c>
      <c r="H20" s="9" t="s">
        <v>160</v>
      </c>
      <c r="I20" s="11"/>
    </row>
    <row r="21" spans="1:9" s="1" customFormat="1" ht="22.5" customHeight="1">
      <c r="A21" s="6">
        <v>18</v>
      </c>
      <c r="B21" s="7" t="s">
        <v>134</v>
      </c>
      <c r="C21" s="7" t="s">
        <v>198</v>
      </c>
      <c r="D21" s="8">
        <v>65</v>
      </c>
      <c r="E21" s="4" t="s">
        <v>157</v>
      </c>
      <c r="F21" s="7" t="s">
        <v>199</v>
      </c>
      <c r="G21" s="7" t="s">
        <v>159</v>
      </c>
      <c r="H21" s="9" t="s">
        <v>200</v>
      </c>
      <c r="I21" s="13" t="s">
        <v>201</v>
      </c>
    </row>
    <row r="22" spans="1:9" s="1" customFormat="1" ht="24.75" customHeight="1">
      <c r="A22" s="3">
        <v>19</v>
      </c>
      <c r="B22" s="7" t="s">
        <v>135</v>
      </c>
      <c r="C22" s="7" t="s">
        <v>202</v>
      </c>
      <c r="D22" s="8">
        <v>1</v>
      </c>
      <c r="E22" s="4" t="s">
        <v>157</v>
      </c>
      <c r="F22" s="7" t="s">
        <v>203</v>
      </c>
      <c r="G22" s="7" t="s">
        <v>159</v>
      </c>
      <c r="H22" s="9" t="s">
        <v>160</v>
      </c>
      <c r="I22" s="13" t="s">
        <v>204</v>
      </c>
    </row>
    <row r="23" spans="1:9" s="1" customFormat="1" ht="24.75" customHeight="1">
      <c r="A23" s="6">
        <v>20</v>
      </c>
      <c r="B23" s="7" t="s">
        <v>136</v>
      </c>
      <c r="C23" s="7" t="s">
        <v>205</v>
      </c>
      <c r="D23" s="8">
        <v>2</v>
      </c>
      <c r="E23" s="4" t="s">
        <v>157</v>
      </c>
      <c r="F23" s="7" t="s">
        <v>206</v>
      </c>
      <c r="G23" s="7" t="s">
        <v>159</v>
      </c>
      <c r="H23" s="9" t="s">
        <v>160</v>
      </c>
      <c r="I23" s="13"/>
    </row>
    <row r="24" spans="1:9" s="1" customFormat="1" ht="24.75" customHeight="1">
      <c r="A24" s="3">
        <v>21</v>
      </c>
      <c r="B24" s="7" t="s">
        <v>137</v>
      </c>
      <c r="C24" s="7" t="s">
        <v>207</v>
      </c>
      <c r="D24" s="8">
        <v>1</v>
      </c>
      <c r="E24" s="4" t="s">
        <v>157</v>
      </c>
      <c r="F24" s="7" t="s">
        <v>208</v>
      </c>
      <c r="G24" s="7" t="s">
        <v>159</v>
      </c>
      <c r="H24" s="9" t="s">
        <v>160</v>
      </c>
      <c r="I24" s="14"/>
    </row>
    <row r="25" spans="1:9" s="1" customFormat="1" ht="24.75" customHeight="1">
      <c r="A25" s="6">
        <v>22</v>
      </c>
      <c r="B25" s="7" t="s">
        <v>138</v>
      </c>
      <c r="C25" s="7" t="s">
        <v>209</v>
      </c>
      <c r="D25" s="8">
        <v>1</v>
      </c>
      <c r="E25" s="4" t="s">
        <v>157</v>
      </c>
      <c r="F25" s="7" t="s">
        <v>210</v>
      </c>
      <c r="G25" s="7" t="s">
        <v>159</v>
      </c>
      <c r="H25" s="9" t="s">
        <v>160</v>
      </c>
      <c r="I25" s="13"/>
    </row>
    <row r="26" spans="1:9" s="1" customFormat="1" ht="24.75" customHeight="1">
      <c r="A26" s="3">
        <v>23</v>
      </c>
      <c r="B26" s="7" t="s">
        <v>139</v>
      </c>
      <c r="C26" s="7" t="s">
        <v>211</v>
      </c>
      <c r="D26" s="8">
        <v>1</v>
      </c>
      <c r="E26" s="4" t="s">
        <v>157</v>
      </c>
      <c r="F26" s="7" t="s">
        <v>212</v>
      </c>
      <c r="G26" s="7" t="s">
        <v>159</v>
      </c>
      <c r="H26" s="7" t="s">
        <v>160</v>
      </c>
      <c r="I26" s="15" t="s">
        <v>213</v>
      </c>
    </row>
    <row r="27" spans="1:9" s="1" customFormat="1" ht="24.75" customHeight="1">
      <c r="A27" s="6">
        <v>24</v>
      </c>
      <c r="B27" s="7" t="s">
        <v>140</v>
      </c>
      <c r="C27" s="7" t="s">
        <v>214</v>
      </c>
      <c r="D27" s="8">
        <v>1</v>
      </c>
      <c r="E27" s="4" t="s">
        <v>157</v>
      </c>
      <c r="F27" s="7" t="s">
        <v>215</v>
      </c>
      <c r="G27" s="7" t="s">
        <v>159</v>
      </c>
      <c r="H27" s="7" t="s">
        <v>160</v>
      </c>
      <c r="I27" s="13" t="s">
        <v>213</v>
      </c>
    </row>
    <row r="28" spans="1:9" s="1" customFormat="1" ht="24.75" customHeight="1">
      <c r="A28" s="3">
        <v>25</v>
      </c>
      <c r="B28" s="7" t="s">
        <v>141</v>
      </c>
      <c r="C28" s="7" t="s">
        <v>216</v>
      </c>
      <c r="D28" s="8">
        <v>1</v>
      </c>
      <c r="E28" s="4" t="s">
        <v>157</v>
      </c>
      <c r="F28" s="7" t="s">
        <v>217</v>
      </c>
      <c r="G28" s="7" t="s">
        <v>159</v>
      </c>
      <c r="H28" s="7" t="s">
        <v>160</v>
      </c>
      <c r="I28" s="13" t="s">
        <v>213</v>
      </c>
    </row>
    <row r="29" spans="1:9" s="1" customFormat="1" ht="24.75" customHeight="1">
      <c r="A29" s="6">
        <v>26</v>
      </c>
      <c r="B29" s="7" t="s">
        <v>142</v>
      </c>
      <c r="C29" s="7" t="s">
        <v>218</v>
      </c>
      <c r="D29" s="8">
        <v>2</v>
      </c>
      <c r="E29" s="4" t="s">
        <v>157</v>
      </c>
      <c r="F29" s="7" t="s">
        <v>219</v>
      </c>
      <c r="G29" s="7" t="s">
        <v>159</v>
      </c>
      <c r="H29" s="7" t="s">
        <v>160</v>
      </c>
      <c r="I29" s="13"/>
    </row>
    <row r="30" spans="1:9" s="1" customFormat="1" ht="40.5" customHeight="1">
      <c r="A30" s="3">
        <v>27</v>
      </c>
      <c r="B30" s="7" t="s">
        <v>143</v>
      </c>
      <c r="C30" s="7" t="s">
        <v>220</v>
      </c>
      <c r="D30" s="8">
        <v>1</v>
      </c>
      <c r="E30" s="4" t="s">
        <v>157</v>
      </c>
      <c r="F30" s="7" t="s">
        <v>221</v>
      </c>
      <c r="G30" s="7" t="s">
        <v>159</v>
      </c>
      <c r="H30" s="7" t="s">
        <v>160</v>
      </c>
      <c r="I30" s="13" t="s">
        <v>222</v>
      </c>
    </row>
    <row r="31" spans="1:9" s="1" customFormat="1" ht="42.75" customHeight="1">
      <c r="A31" s="6">
        <v>28</v>
      </c>
      <c r="B31" s="7" t="s">
        <v>144</v>
      </c>
      <c r="C31" s="7" t="s">
        <v>223</v>
      </c>
      <c r="D31" s="8">
        <v>1</v>
      </c>
      <c r="E31" s="4" t="s">
        <v>157</v>
      </c>
      <c r="F31" s="7" t="s">
        <v>224</v>
      </c>
      <c r="G31" s="7" t="s">
        <v>159</v>
      </c>
      <c r="H31" s="7" t="s">
        <v>160</v>
      </c>
      <c r="I31" s="13" t="s">
        <v>225</v>
      </c>
    </row>
    <row r="32" spans="1:9" s="1" customFormat="1" ht="45.75" customHeight="1">
      <c r="A32" s="3">
        <v>29</v>
      </c>
      <c r="B32" s="7" t="s">
        <v>145</v>
      </c>
      <c r="C32" s="7" t="s">
        <v>223</v>
      </c>
      <c r="D32" s="8">
        <v>1</v>
      </c>
      <c r="E32" s="4" t="s">
        <v>157</v>
      </c>
      <c r="F32" s="7" t="s">
        <v>226</v>
      </c>
      <c r="G32" s="7" t="s">
        <v>159</v>
      </c>
      <c r="H32" s="7" t="s">
        <v>160</v>
      </c>
      <c r="I32" s="13" t="s">
        <v>225</v>
      </c>
    </row>
    <row r="33" spans="1:9" s="1" customFormat="1" ht="57" customHeight="1">
      <c r="A33" s="6">
        <v>30</v>
      </c>
      <c r="B33" s="7" t="s">
        <v>227</v>
      </c>
      <c r="C33" s="7" t="s">
        <v>228</v>
      </c>
      <c r="D33" s="8">
        <v>1</v>
      </c>
      <c r="E33" s="4" t="s">
        <v>157</v>
      </c>
      <c r="F33" s="7" t="s">
        <v>229</v>
      </c>
      <c r="G33" s="7" t="s">
        <v>159</v>
      </c>
      <c r="H33" s="7" t="s">
        <v>160</v>
      </c>
      <c r="I33" s="13"/>
    </row>
    <row r="34" spans="1:9" s="1" customFormat="1" ht="57" customHeight="1">
      <c r="A34" s="3">
        <v>31</v>
      </c>
      <c r="B34" s="7" t="s">
        <v>146</v>
      </c>
      <c r="C34" s="7" t="s">
        <v>230</v>
      </c>
      <c r="D34" s="8">
        <v>1</v>
      </c>
      <c r="E34" s="4" t="s">
        <v>157</v>
      </c>
      <c r="F34" s="7" t="s">
        <v>231</v>
      </c>
      <c r="G34" s="7" t="s">
        <v>159</v>
      </c>
      <c r="H34" s="7" t="s">
        <v>160</v>
      </c>
      <c r="I34" s="13"/>
    </row>
  </sheetData>
  <sheetProtection/>
  <mergeCells count="1">
    <mergeCell ref="A1:I2"/>
  </mergeCells>
  <printOptions/>
  <pageMargins left="0.75" right="0.75" top="1" bottom="1" header="0.5111111111111111" footer="0.5111111111111111"/>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Users</cp:lastModifiedBy>
  <cp:lastPrinted>2012-09-05T12:45:39Z</cp:lastPrinted>
  <dcterms:created xsi:type="dcterms:W3CDTF">2011-12-13T08:21:54Z</dcterms:created>
  <dcterms:modified xsi:type="dcterms:W3CDTF">2015-02-12T07:54:19Z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2052-9.1.0.4885</vt:lpwstr>
  </property>
</Properties>
</file>